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F:\Dropbox\CONRICYT-COMPARTIDO\Contratos y Convenios\2020\SEGUIMIENTO DE CONT.CONV.MODIF.-2020\Títulos y Descriptores\Versiones Finales-Titulos-Descriptores-2020\OVID\"/>
    </mc:Choice>
  </mc:AlternateContent>
  <xr:revisionPtr revIDLastSave="0" documentId="13_ncr:1_{9630FABB-58C4-4D39-A1DD-0397366AD01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JOURNALS" sheetId="8" r:id="rId1"/>
    <sheet name="OPEN ACCESS" sheetId="12" r:id="rId2"/>
  </sheets>
  <definedNames>
    <definedName name="_xlnm._FilterDatabase" localSheetId="0" hidden="1">JOURNALS!$A$1:$J$302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3" i="12" l="1"/>
  <c r="A94" i="12" s="1"/>
  <c r="A4" i="12"/>
  <c r="A5" i="12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3" i="12"/>
  <c r="I92" i="12" l="1"/>
  <c r="I91" i="12"/>
  <c r="I90" i="12"/>
  <c r="I89" i="12"/>
  <c r="I88" i="12"/>
  <c r="I87" i="12"/>
  <c r="I86" i="12"/>
  <c r="I85" i="12"/>
  <c r="I84" i="12"/>
  <c r="I83" i="12"/>
  <c r="I82" i="12"/>
  <c r="I81" i="12"/>
  <c r="I80" i="12"/>
  <c r="I79" i="12"/>
  <c r="I78" i="12"/>
  <c r="I77" i="12"/>
  <c r="I76" i="12"/>
  <c r="I75" i="12"/>
  <c r="I74" i="12"/>
  <c r="I73" i="12"/>
  <c r="I72" i="12"/>
  <c r="I71" i="12"/>
  <c r="I70" i="12"/>
  <c r="I69" i="12"/>
  <c r="I68" i="12"/>
  <c r="I67" i="12"/>
  <c r="I66" i="12"/>
  <c r="I65" i="12"/>
  <c r="I64" i="12"/>
  <c r="I63" i="12"/>
  <c r="I62" i="12"/>
  <c r="I61" i="12"/>
  <c r="I60" i="12"/>
  <c r="I59" i="12"/>
  <c r="I58" i="12"/>
  <c r="I57" i="12"/>
  <c r="I56" i="12"/>
  <c r="I55" i="12"/>
  <c r="I54" i="12"/>
  <c r="I53" i="12"/>
  <c r="I52" i="12"/>
  <c r="I51" i="12"/>
  <c r="I50" i="12"/>
  <c r="I49" i="12"/>
  <c r="I48" i="12"/>
  <c r="I47" i="12"/>
  <c r="I46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I7" i="12"/>
  <c r="I6" i="12"/>
  <c r="I5" i="12"/>
  <c r="I4" i="12"/>
  <c r="I3" i="12"/>
  <c r="I2" i="12"/>
  <c r="A3" i="8" l="1"/>
  <c r="A4" i="8" s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</calcChain>
</file>

<file path=xl/sharedStrings.xml><?xml version="1.0" encoding="utf-8"?>
<sst xmlns="http://schemas.openxmlformats.org/spreadsheetml/2006/main" count="3197" uniqueCount="1347">
  <si>
    <t>N°</t>
  </si>
  <si>
    <t>Colección</t>
  </si>
  <si>
    <t>Cobertura Cronológica Contratada</t>
  </si>
  <si>
    <t>Categoría Temática</t>
  </si>
  <si>
    <t>Factor de Impacto</t>
  </si>
  <si>
    <t>ISSN Web</t>
  </si>
  <si>
    <t>Nombre del Journal</t>
  </si>
  <si>
    <t>URL</t>
  </si>
  <si>
    <t>Acceso (A)/ Acceso Perpetuo o Continuo (AP)</t>
  </si>
  <si>
    <t>---</t>
  </si>
  <si>
    <t>Medicine and Health Sciences</t>
  </si>
  <si>
    <t>A&amp;A Practice</t>
  </si>
  <si>
    <t>Anesthesiology</t>
  </si>
  <si>
    <t>Academic Medicine</t>
  </si>
  <si>
    <t>LWW - ALL Open Access Journal Collection - Rolling</t>
  </si>
  <si>
    <t>Addictive Disorders &amp; Their Treatment</t>
  </si>
  <si>
    <t>Advanced Emergency Nursing Journal</t>
  </si>
  <si>
    <t>Advances in Anatomic Pathology</t>
  </si>
  <si>
    <t>Advances in Neonatal Care</t>
  </si>
  <si>
    <t>Nursing</t>
  </si>
  <si>
    <t>Adverse Drug Reaction Bulletin</t>
  </si>
  <si>
    <t>American Journal of Clinical Oncology</t>
  </si>
  <si>
    <t>American Journal of Dermatopathology</t>
  </si>
  <si>
    <t>American Journal of Physical Medicine &amp; Rehabilitation</t>
  </si>
  <si>
    <t>American Journal of Surgical Pathology</t>
  </si>
  <si>
    <t>American Journal of Therapeutics</t>
  </si>
  <si>
    <t>Anesthesia &amp; Analgesia</t>
  </si>
  <si>
    <t>Annals of Plastic Surgery</t>
  </si>
  <si>
    <t>Annals of Surgery</t>
  </si>
  <si>
    <t>Applied Immunohistochemistry &amp; Molecular Morphology</t>
  </si>
  <si>
    <t>1.828 (2012)</t>
  </si>
  <si>
    <t>ASA Refresher Courses in Anesthesiology</t>
  </si>
  <si>
    <t>ASAIO Journal</t>
  </si>
  <si>
    <t>Behavioural Pharmacology</t>
  </si>
  <si>
    <t>Blood Pressure Monitoring</t>
  </si>
  <si>
    <t>Brain &amp; Life</t>
  </si>
  <si>
    <t>Neurology</t>
  </si>
  <si>
    <t>Canadian Journal of Addiction</t>
  </si>
  <si>
    <t>Cardiology in Review</t>
  </si>
  <si>
    <t>Cardiopulmonary Physical Therapy Journal</t>
  </si>
  <si>
    <t>CIN: Computers, Informatics, Nursing</t>
  </si>
  <si>
    <t>Circulation</t>
  </si>
  <si>
    <t>Circulation Research</t>
  </si>
  <si>
    <t>Circulation: Arrhythmia and Electrophysiology</t>
  </si>
  <si>
    <t>Circulation: Cardiovascular Imaging</t>
  </si>
  <si>
    <t>Circulation: Cardiovascular Interventions</t>
  </si>
  <si>
    <t>Circulation: Genomic and Precision Medicine</t>
  </si>
  <si>
    <t>Circulation: Heart Failure</t>
  </si>
  <si>
    <t>Clinical Dysmorphology</t>
  </si>
  <si>
    <t>Clinical Journal of Sport Medicine</t>
  </si>
  <si>
    <t>Clinical Neuropharmacology</t>
  </si>
  <si>
    <t>Clinical Nuclear Medicine</t>
  </si>
  <si>
    <t>Clinical Pulmonary Medicine</t>
  </si>
  <si>
    <t>Clinical Spine Surgery</t>
  </si>
  <si>
    <t>1.987 (2017)</t>
  </si>
  <si>
    <t>Contemporary Diagnostic Radiology</t>
  </si>
  <si>
    <t>Contemporary Neurosurgery</t>
  </si>
  <si>
    <t>Contemporary Spine Surgery</t>
  </si>
  <si>
    <t>Critical Care Medicine</t>
  </si>
  <si>
    <t>Critical Care Nursing Quarterly</t>
  </si>
  <si>
    <t>Critical Pathways in Cardiology: A Journal of Evidence-Based Medicine</t>
  </si>
  <si>
    <t>Current Opinion in Cardiology</t>
  </si>
  <si>
    <t>Current Opinion in Critical Care</t>
  </si>
  <si>
    <t>Current Opinion in Gastroenterology</t>
  </si>
  <si>
    <t>Current Opinion in Hematology</t>
  </si>
  <si>
    <t>Current Opinion in Infectious Diseases</t>
  </si>
  <si>
    <t>Current Opinion in Lipidology</t>
  </si>
  <si>
    <t>Current Opinion in Nephrology &amp; Hypertension</t>
  </si>
  <si>
    <t>Current Opinion in Neurology</t>
  </si>
  <si>
    <t>Current Opinion in Oncology</t>
  </si>
  <si>
    <t>Current Opinion in Ophthalmology</t>
  </si>
  <si>
    <t>Current Opinion in Organ Transplantation</t>
  </si>
  <si>
    <t>Current Opinion in Pediatrics</t>
  </si>
  <si>
    <t>Current Opinion in Psychiatry</t>
  </si>
  <si>
    <t>Current Opinion in Pulmonary Medicine</t>
  </si>
  <si>
    <t>Current Opinion in Rheumatology</t>
  </si>
  <si>
    <t>Current Opinion in Urology</t>
  </si>
  <si>
    <t>Current Orthopaedic Practice</t>
  </si>
  <si>
    <t>Current Sports Medicine Reports</t>
  </si>
  <si>
    <t>Dermatitis</t>
  </si>
  <si>
    <t>Dermatologic Surgery</t>
  </si>
  <si>
    <t>Diseases of the Colon &amp; Rectum</t>
  </si>
  <si>
    <t>Emergency Medicine News</t>
  </si>
  <si>
    <t>Epidemiology</t>
  </si>
  <si>
    <t>European Journal of Anaesthesiology</t>
  </si>
  <si>
    <t>European Journal of Cancer Prevention</t>
  </si>
  <si>
    <t>European Journal of Emergency Medicine</t>
  </si>
  <si>
    <t>European Journal of Gastroenterology &amp; Hepatology</t>
  </si>
  <si>
    <t>Female Pelvic Medicine &amp; Reconstructive Surgery</t>
  </si>
  <si>
    <t>Frontiers of Health Services Management</t>
  </si>
  <si>
    <t>Gastroenterology Nursing</t>
  </si>
  <si>
    <t>Harvard Review of Psychiatry</t>
  </si>
  <si>
    <t>Health Care Management Review</t>
  </si>
  <si>
    <t>Health Care Manager</t>
  </si>
  <si>
    <t>Home Healthcare Now</t>
  </si>
  <si>
    <t>Hypertension</t>
  </si>
  <si>
    <t>Infectious Diseases in Clinical Practice</t>
  </si>
  <si>
    <t>International Anesthesiology Clinics</t>
  </si>
  <si>
    <t>International Clinical Psychopharmacology</t>
  </si>
  <si>
    <t>International Journal of Gynecological Pathology</t>
  </si>
  <si>
    <t>International Journal of Rehabilitation Research</t>
  </si>
  <si>
    <t>International Ophthalmology Clinics</t>
  </si>
  <si>
    <t>Intervention</t>
  </si>
  <si>
    <t>JBI Database of Systematic Reviews and Implementation Reports</t>
  </si>
  <si>
    <t>JBJS Case Connector</t>
  </si>
  <si>
    <t>JBJS Essential Surgical Techniques</t>
  </si>
  <si>
    <t>JBJS Journal of Orthopaedics for Physician Assistants</t>
  </si>
  <si>
    <t>JBJS Reviews</t>
  </si>
  <si>
    <t>Journal For Healthcare Quality</t>
  </si>
  <si>
    <t>Journal for Nurses in Professional Development</t>
  </si>
  <si>
    <t>Journal of Acute Care Physical Therapy</t>
  </si>
  <si>
    <t>Journal of Addiction Medicine</t>
  </si>
  <si>
    <t>Journal of Addictions Nursing</t>
  </si>
  <si>
    <t>Journal of Ambulatory Care Management</t>
  </si>
  <si>
    <t>Journal of Bronchology &amp; Interventional Pulmonology</t>
  </si>
  <si>
    <t>Journal of Cardiovascular Medicine</t>
  </si>
  <si>
    <t>Journal of Cardiovascular Nursing</t>
  </si>
  <si>
    <t>Journal of Cardiovascular Pharmacology</t>
  </si>
  <si>
    <t>Journal of Christian Nursing</t>
  </si>
  <si>
    <t>Journal of Clinical Engineering</t>
  </si>
  <si>
    <t>Journal of Clinical Gastroenterology</t>
  </si>
  <si>
    <t>Journal of Clinical Neuromuscular Disease</t>
  </si>
  <si>
    <t>Journal of Clinical Neurophysiology</t>
  </si>
  <si>
    <t>Journal of Clinical Psychopharmacology</t>
  </si>
  <si>
    <t>Journal of Computer Assisted Tomography</t>
  </si>
  <si>
    <t>Journal of Continuing Education in the Health Professions</t>
  </si>
  <si>
    <t>Journal of Craniofacial Surgery</t>
  </si>
  <si>
    <t>Journal of Developmental &amp; Behavioral Pediatrics</t>
  </si>
  <si>
    <t>Journal of Forensic Nursing</t>
  </si>
  <si>
    <t>Journal of Geriatric Physical Therapy</t>
  </si>
  <si>
    <t>Journal of Glaucoma</t>
  </si>
  <si>
    <t>Journal of Head Trauma Rehabilitation</t>
  </si>
  <si>
    <t>Journal of Healthcare Management</t>
  </si>
  <si>
    <t>Journal of Hospice &amp; Palliative Nursing</t>
  </si>
  <si>
    <t>Journal of Hypertension</t>
  </si>
  <si>
    <t>Journal of Immunotherapy</t>
  </si>
  <si>
    <t>Journal of Infusion Nursing</t>
  </si>
  <si>
    <t>Journal of Lower Genital Tract Disease</t>
  </si>
  <si>
    <t>Journal of Neuro-Ophthalmology</t>
  </si>
  <si>
    <t>Journal of Neurologic Physical Therapy</t>
  </si>
  <si>
    <t>Journal of Neuroscience Nursing</t>
  </si>
  <si>
    <t>Journal of Neurosurgical Anesthesiology</t>
  </si>
  <si>
    <t>Journal of Nursing Care Quality</t>
  </si>
  <si>
    <t>Journal of Nursing Research</t>
  </si>
  <si>
    <t>Journal of Occupational &amp; Environmental Medicine</t>
  </si>
  <si>
    <t>Journal of Orthopaedic Trauma</t>
  </si>
  <si>
    <t>Journal of Patient Safety</t>
  </si>
  <si>
    <t>Journal of Pediatric Hematology/Oncology</t>
  </si>
  <si>
    <t>Journal of Pediatric Orthopaedics</t>
  </si>
  <si>
    <t>Journal of Pediatric Orthopaedics B</t>
  </si>
  <si>
    <t>Journal of Pediatric Surgical Nursing</t>
  </si>
  <si>
    <t>Journal of Perinatal &amp; Neonatal Nursing</t>
  </si>
  <si>
    <t>Journal of Physical Therapy Education</t>
  </si>
  <si>
    <t>Journal of Psychiatric Practice</t>
  </si>
  <si>
    <t>Journal of Public Health Management &amp; Practice</t>
  </si>
  <si>
    <t>Journal of Strength &amp; Conditioning Research</t>
  </si>
  <si>
    <t>Journal of the American Academy of Physician Assistants</t>
  </si>
  <si>
    <t>Journal of the American Association of Nurse Practitioners</t>
  </si>
  <si>
    <t>Journal of the Dermatology Nurses' Association</t>
  </si>
  <si>
    <t>Journal of Thoracic Imaging</t>
  </si>
  <si>
    <t>Journal of Trauma Nursing</t>
  </si>
  <si>
    <t>Lippincott's Bone and Joint Newsletter</t>
  </si>
  <si>
    <t>Medical Care</t>
  </si>
  <si>
    <t>Medicine &amp; Science in Sports &amp; Exercise</t>
  </si>
  <si>
    <t>Melanoma Research</t>
  </si>
  <si>
    <t>Neurology Neuroimmunology &amp; Neuroinflammation</t>
  </si>
  <si>
    <t>Neurology Today</t>
  </si>
  <si>
    <t>Nuclear Medicine Communications</t>
  </si>
  <si>
    <t>Nurse Educator</t>
  </si>
  <si>
    <t>Nursing Administration Quarterly</t>
  </si>
  <si>
    <t>Nursing Education Perspectives</t>
  </si>
  <si>
    <t>Nursing Made Incredibly Easy!</t>
  </si>
  <si>
    <t>Nursing Research</t>
  </si>
  <si>
    <t>Nutrition Today</t>
  </si>
  <si>
    <t>Obstetric Anesthesia Digest</t>
  </si>
  <si>
    <t>Obstetrical &amp; Gynecological Survey</t>
  </si>
  <si>
    <t>Obstetrics &amp; Gynecology</t>
  </si>
  <si>
    <t>Optometry and Vision Science</t>
  </si>
  <si>
    <t>Orthopaedic Nursing</t>
  </si>
  <si>
    <t>Otology &amp; Neurotology</t>
  </si>
  <si>
    <t>PACEsetterS</t>
  </si>
  <si>
    <t>Pain</t>
  </si>
  <si>
    <t>Pancreas</t>
  </si>
  <si>
    <t>Pediatric Emergency Care</t>
  </si>
  <si>
    <t>Pediatric Infectious Disease Journal</t>
  </si>
  <si>
    <t>Pediatric Physical Therapy</t>
  </si>
  <si>
    <t>Pharmacogenetics and Genomics</t>
  </si>
  <si>
    <t>Plastic &amp; Reconstructive Surgery</t>
  </si>
  <si>
    <t>Plastic Surgical Nursing</t>
  </si>
  <si>
    <t>Point of Care: The Journal of Near-Patient Testing &amp; Technology</t>
  </si>
  <si>
    <t>Professional Case Management</t>
  </si>
  <si>
    <t>Psychiatric Genetics</t>
  </si>
  <si>
    <t>Psychopharm Review</t>
  </si>
  <si>
    <t>Quality Management in Health Care</t>
  </si>
  <si>
    <t>Rehabilitation Oncology</t>
  </si>
  <si>
    <t>.355 (2012)</t>
  </si>
  <si>
    <t>Simulation in Healthcare: The Journal of the Society for Simulation in Healthcare</t>
  </si>
  <si>
    <t>Soil Science</t>
  </si>
  <si>
    <t>Stroke</t>
  </si>
  <si>
    <t>Surgical Laparoscopy, Endoscopy &amp; Percutaneous Techniques</t>
  </si>
  <si>
    <t>Survey of Anesthesiology</t>
  </si>
  <si>
    <t>Techniques in Foot &amp; Ankle Surgery</t>
  </si>
  <si>
    <t>Techniques in Hand &amp; Upper Extremity Surgery</t>
  </si>
  <si>
    <t>Techniques in Orthopaedics</t>
  </si>
  <si>
    <t>Techniques in Shoulder &amp; Elbow Surgery</t>
  </si>
  <si>
    <t>The Journal of Physician Assistant Education</t>
  </si>
  <si>
    <t>Therapeutic Drug Monitoring</t>
  </si>
  <si>
    <t>Topics in Clinical Nutrition</t>
  </si>
  <si>
    <t>Topics in Geriatric Rehabilitation</t>
  </si>
  <si>
    <t>Topics in Language Disorders</t>
  </si>
  <si>
    <t>Topics in Magnetic Resonance Imaging</t>
  </si>
  <si>
    <t>Topics in Obstetrics &amp; Gynecology</t>
  </si>
  <si>
    <t>Topics in Pain Management</t>
  </si>
  <si>
    <t>Translational Journal of the American College of Sports Medicine</t>
  </si>
  <si>
    <t>Transplantation</t>
  </si>
  <si>
    <t>Ultrasound Quarterly</t>
  </si>
  <si>
    <t>Journal of Burn Care &amp; Research</t>
  </si>
  <si>
    <t>A</t>
  </si>
  <si>
    <t>AP</t>
  </si>
  <si>
    <t>http://ovidsp.ovid.com/ovidweb.cgi?T=JS&amp;NEWS=n&amp;CSC=Y&amp;PAGE=toc&amp;D=yrovft&amp;AN=01929425-000000000-00000</t>
  </si>
  <si>
    <t>http://ovidsp.ovid.com/ovidweb.cgi?T=JS&amp;NEWS=n&amp;CSC=Y&amp;PAGE=toc&amp;D=yrovft&amp;AN=01933606-000000000-00000</t>
  </si>
  <si>
    <t>http://ovidsp.ovid.com/ovidweb.cgi?T=JS&amp;NEWS=n&amp;CSC=Y&amp;PAGE=toc&amp;D=yrovft&amp;AN=00002727-000000000-00000</t>
  </si>
  <si>
    <t>http://ovidsp.ovid.com/ovidweb.cgi?T=JS&amp;NEWS=n&amp;CSC=Y&amp;PAGE=toc&amp;D=yrovft&amp;AN=01938899-000000000-00000</t>
  </si>
  <si>
    <t>OVID Lippincott Journals Total Access Collection</t>
  </si>
  <si>
    <t>S/FI</t>
  </si>
  <si>
    <t>.947 (2018)</t>
  </si>
  <si>
    <t>1.897 (2018)</t>
  </si>
  <si>
    <t>1.092 (2018)</t>
  </si>
  <si>
    <t>2.699 (2018)</t>
  </si>
  <si>
    <t>.69 (2018)</t>
  </si>
  <si>
    <t>1.427 (2018)</t>
  </si>
  <si>
    <t>2.51 (2018)</t>
  </si>
  <si>
    <t>2.371 (2018)</t>
  </si>
  <si>
    <t>2.724 (2018)</t>
  </si>
  <si>
    <t>1.673 (2018)</t>
  </si>
  <si>
    <t>2.977 (2018)</t>
  </si>
  <si>
    <t>1.301 (2018)</t>
  </si>
  <si>
    <t>.785 (2018)</t>
  </si>
  <si>
    <t>2.256 (2018)</t>
  </si>
  <si>
    <t>.717 (2018)</t>
  </si>
  <si>
    <t>2.283 (2018)</t>
  </si>
  <si>
    <t>1.661 (2018)</t>
  </si>
  <si>
    <t>.847 (2018)</t>
  </si>
  <si>
    <t>.708 (2018)</t>
  </si>
  <si>
    <t>4.209 (2018)</t>
  </si>
  <si>
    <t>3.455 (2018)</t>
  </si>
  <si>
    <t>1.458 (2018)</t>
  </si>
  <si>
    <t>2.509 (2018)</t>
  </si>
  <si>
    <t>2.614 (2018)</t>
  </si>
  <si>
    <t>1.096 (2018)</t>
  </si>
  <si>
    <t>2.957 (2018)</t>
  </si>
  <si>
    <t>1.206 (2018)</t>
  </si>
  <si>
    <t>1.5 (2018)</t>
  </si>
  <si>
    <t>.969 (2018)</t>
  </si>
  <si>
    <t>1.826 (2018)</t>
  </si>
  <si>
    <t>3.386 (2018)</t>
  </si>
  <si>
    <t>2.046 (2018)</t>
  </si>
  <si>
    <t>.74 (2018)</t>
  </si>
  <si>
    <t>.926 (2018)</t>
  </si>
  <si>
    <t>2.078 (2018)</t>
  </si>
  <si>
    <t>.885 (2018)</t>
  </si>
  <si>
    <t>3.795 (2018)</t>
  </si>
  <si>
    <t>1.87 (2018)</t>
  </si>
  <si>
    <t>4.478 (2018)</t>
  </si>
  <si>
    <t>2.381 (2018)</t>
  </si>
  <si>
    <t>2.942 (2018)</t>
  </si>
  <si>
    <t>1.146 (2018)</t>
  </si>
  <si>
    <t>1.465 (2018)</t>
  </si>
  <si>
    <t>1.262 (2018)</t>
  </si>
  <si>
    <t>2.02 (2018)</t>
  </si>
  <si>
    <t>2.113 (2018)</t>
  </si>
  <si>
    <t>4.965 (2018)</t>
  </si>
  <si>
    <t>1.134 (2018)</t>
  </si>
  <si>
    <t>1.577 (2018)</t>
  </si>
  <si>
    <t>.682 (2018)</t>
  </si>
  <si>
    <t>2.063 (2018)</t>
  </si>
  <si>
    <t>6.029 (2018)</t>
  </si>
  <si>
    <t>2.675 (2018)</t>
  </si>
  <si>
    <t>2.798 (2018)</t>
  </si>
  <si>
    <t>1.119 (2018)</t>
  </si>
  <si>
    <t>.863 (2018)</t>
  </si>
  <si>
    <t>2.693 (2018)</t>
  </si>
  <si>
    <t>1.375 (2018)</t>
  </si>
  <si>
    <t>3.937 (2018)</t>
  </si>
  <si>
    <t>3.815 (2018)</t>
  </si>
  <si>
    <t>2.27 (2018)</t>
  </si>
  <si>
    <t>3.083 (2018)</t>
  </si>
  <si>
    <t>.871 (2018)</t>
  </si>
  <si>
    <t>2.903 (2018)</t>
  </si>
  <si>
    <t>.986 (2018)</t>
  </si>
  <si>
    <t>6.046 (2018)</t>
  </si>
  <si>
    <t>2.047 (2018)</t>
  </si>
  <si>
    <t>.241 (2018)</t>
  </si>
  <si>
    <t>.13 (2018)</t>
  </si>
  <si>
    <t>1.049 (2018)</t>
  </si>
  <si>
    <t>4.593 (2018)</t>
  </si>
  <si>
    <t>.85 (2018)</t>
  </si>
  <si>
    <t>http://ovidsp.ovid.com/ovidweb.cgi?T=JS&amp;NEWS=n&amp;CSC=Y&amp;PAGE=toc&amp;D=yrovft&amp;AN=02070905-000000000-00000</t>
  </si>
  <si>
    <t>http://ovidsp.ovid.com/ovidweb.cgi?T=JS&amp;NEWS=n&amp;CSC=Y&amp;PAGE=toc&amp;D=yrovft&amp;AN=02024458-000000000-00000</t>
  </si>
  <si>
    <t>http://ovidsp.ovid.com/ovidweb.cgi?T=JS&amp;NEWS=n&amp;CSC=Y&amp;PAGE=toc&amp;D=yrovft&amp;AN=02050077-000000000-00000</t>
  </si>
  <si>
    <t>http://ovidsp.ovid.com/ovidweb.cgi?T=JS&amp;NEWS=n&amp;CSC=Y&amp;PAGE=toc&amp;D=yrovft&amp;AN=00003086-000000000-00000</t>
  </si>
  <si>
    <t>http://ovidsp.ovid.com/ovidweb.cgi?T=JS&amp;NEWS=n&amp;CSC=Y&amp;PAGE=toc&amp;D=yrovft&amp;AN=01974520-000000000-00000</t>
  </si>
  <si>
    <t>http://ovidsp.ovid.com/ovidweb.cgi?T=JS&amp;NEWS=n&amp;CSC=Y&amp;PAGE=toc&amp;D=yrovft&amp;AN=01938924-000000000-00000</t>
  </si>
  <si>
    <t>http://ovidsp.ovid.com/ovidweb.cgi?T=JS&amp;NEWS=n&amp;CSC=Y&amp;PAGE=toc&amp;D=yrovft&amp;AN=01709767-000000000-00000</t>
  </si>
  <si>
    <t>http://ovidsp.ovid.com/ovidweb.cgi?T=JS&amp;NEWS=n&amp;CSC=Y&amp;PAGE=toc&amp;D=yrovft&amp;AN=01709766-000000000-00000</t>
  </si>
  <si>
    <t>http://ovidsp.ovid.com/ovidweb.cgi?T=JS&amp;NEWS=n&amp;CSC=Y&amp;PAGE=toc&amp;D=yrovft&amp;AN=01932788-000000000-00000</t>
  </si>
  <si>
    <t>http://ovidsp.ovid.com/ovidweb.cgi?T=JS&amp;NEWS=n&amp;CSC=Y&amp;PAGE=toc&amp;D=yrovft&amp;AN=01874474-000000000-00000</t>
  </si>
  <si>
    <t>http://ovidsp.ovid.com/ovidweb.cgi?T=JS&amp;NEWS=n&amp;CSC=Y&amp;PAGE=toc&amp;D=yrovft&amp;AN=00005141-000000000-00000</t>
  </si>
  <si>
    <t>http://ovidsp.ovid.com/ovidweb.cgi?T=JS&amp;NEWS=n&amp;CSC=Y&amp;PAGE=toc&amp;D=yrovft&amp;AN=00115514-000000000-00000</t>
  </si>
  <si>
    <t>http://ovidsp.ovid.com/ovidweb.cgi?T=JS&amp;NEWS=n&amp;CSC=Y&amp;PAGE=toc&amp;D=yrovft&amp;AN=00001416-000000000-00000</t>
  </si>
  <si>
    <t>http://ovidsp.ovid.com/ovidweb.cgi?T=JS&amp;NEWS=n&amp;CSC=Y&amp;PAGE=toc&amp;D=yrovft&amp;AN=01741002-000000000-00000</t>
  </si>
  <si>
    <t>http://ovidsp.ovid.com/ovidweb.cgi?T=JS&amp;NEWS=n&amp;CSC=Y&amp;PAGE=toc&amp;D=yrovft&amp;AN=00024776-000000000-00000</t>
  </si>
  <si>
    <t>http://ovidsp.ovid.com/ovidweb.cgi?T=JS&amp;NEWS=n&amp;CSC=Y&amp;PAGE=toc&amp;D=yrovft&amp;AN=00006939-000000000-00000</t>
  </si>
  <si>
    <t>http://ovidsp.ovid.com/ovidweb.cgi?T=JS&amp;NEWS=n&amp;CSC=Y&amp;PAGE=toc&amp;D=yrovft&amp;AN=01893697-000000000-00000</t>
  </si>
  <si>
    <t>http://ovidsp.ovid.com/ovidweb.cgi?T=JS&amp;NEWS=n&amp;CSC=Y&amp;PAGE=toc&amp;D=yrovft&amp;AN=01933607-000000000-00000</t>
  </si>
  <si>
    <t>Evidence-Based Ophthalmology: Critical Appraisals and Healthcare Economic Analysis</t>
  </si>
  <si>
    <t>Oncology Times -- UK Edition</t>
  </si>
  <si>
    <t>Vol 1 #2 (2001) - Present</t>
  </si>
  <si>
    <t>Vol 27 #1 (2006) - Present</t>
  </si>
  <si>
    <t>#N/A</t>
  </si>
  <si>
    <t>Vol 32 #1 (2002) - Present</t>
  </si>
  <si>
    <t>Vol 1 #2 (2004) - Present</t>
  </si>
  <si>
    <t>Vol 166 #1 (2001) - Present</t>
  </si>
  <si>
    <t>http://ovidsp.ovid.com/ovidweb.cgi?T=JS&amp;NEWS=n&amp;CSC=Y&amp;PAGE=toc&amp;D=ovft&amp;AN=01241330-000000000-00000</t>
  </si>
  <si>
    <t>http://ovidsp.ovid.com/ovidweb.cgi?T=JS&amp;NEWS=n&amp;CSC=Y&amp;PAGE=toc&amp;D=ovft&amp;AN=01253092-000000000-00000</t>
  </si>
  <si>
    <t>http://ovidsp.ovid.com/ovidweb.cgi?T=JS&amp;NEWS=n&amp;CSC=Y&amp;PAGE=toc&amp;D=ovft&amp;AN=01787401-000000000-00000</t>
  </si>
  <si>
    <t>http://ovidsp.ovid.com/ovidweb.cgi?T=JS&amp;NEWS=n&amp;CSC=Y&amp;PAGE=toc&amp;D=ovft&amp;AN=00152193-000000000-00000</t>
  </si>
  <si>
    <t>http://ovidsp.ovid.com/ovidweb.cgi?T=JS&amp;NEWS=n&amp;CSC=Y&amp;PAGE=toc&amp;D=ovft&amp;AN=01434893-000000000-00000</t>
  </si>
  <si>
    <t>http://ovidsp.ovid.com/ovidweb.cgi?T=JS&amp;NEWS=n&amp;CSC=Y&amp;PAGE=toc&amp;D=ovft&amp;AN=00010694-000000000-00000</t>
  </si>
  <si>
    <t>1559047X</t>
  </si>
  <si>
    <t>0038075X</t>
  </si>
  <si>
    <t>.784 (2018)</t>
  </si>
  <si>
    <t>ACADEMIC Physician &amp; Scientist - Backfile</t>
  </si>
  <si>
    <t>ACSM's Health &amp; Fitness Journal®</t>
  </si>
  <si>
    <t>Advances in Nursing Science: ANS</t>
  </si>
  <si>
    <t>Advances in Skin &amp; Wound Care: The International Journal for Prevention and Healing</t>
  </si>
  <si>
    <t>AIDS: Official Journal of the International AIDS Society</t>
  </si>
  <si>
    <t>AJN: American Journal of Nursing</t>
  </si>
  <si>
    <t>AJSP: Reviews &amp; Reports</t>
  </si>
  <si>
    <t>Alzheimer Disease and Associated Disorders</t>
  </si>
  <si>
    <t>Alzheimer's Care Today - Backfile</t>
  </si>
  <si>
    <t>American Journal of Forensic Medicine and Pathology</t>
  </si>
  <si>
    <t>Anti-Cancer Drugs: An International Journal on Anti-Cancer Agents</t>
  </si>
  <si>
    <t>Arteriosclerosis, Thrombosis, and Vascular Biology</t>
  </si>
  <si>
    <t>Back Letter, The</t>
  </si>
  <si>
    <t>Biomedical Safety and Standards</t>
  </si>
  <si>
    <t>Blood Coagulation &amp; Fibrinolysis: An International Journal in Haemostasis and Thrombosis</t>
  </si>
  <si>
    <t>Cancer Journal, The: The Journal of Principles &amp; Practice of Oncology</t>
  </si>
  <si>
    <t>Cancer Nursing™: An International Journal for Cancer Care</t>
  </si>
  <si>
    <t>Cardiovascular Endocrinology</t>
  </si>
  <si>
    <t>Circulation: Cardiovascular Quality and Outcomes</t>
  </si>
  <si>
    <t>Clinical Journal of Pain, The</t>
  </si>
  <si>
    <t>Clinical Nurse Specialist: the Journal for Advanced Nursing Practice</t>
  </si>
  <si>
    <t>Clinical Nutrition Insight - Backfile</t>
  </si>
  <si>
    <t>Clinical Obstetrics and Gynecology</t>
  </si>
  <si>
    <t>Clinical Orthopaedics and Related Research</t>
  </si>
  <si>
    <t>Cognitive and Behavioral Neurology</t>
  </si>
  <si>
    <t>Contemporary Critical Care - Backfile</t>
  </si>
  <si>
    <t>Contemporary Ophthalmology - Backfile</t>
  </si>
  <si>
    <t>Contemporary Optometry - Backfile</t>
  </si>
  <si>
    <t>Continuum: Lifelong Learning in Neurology</t>
  </si>
  <si>
    <t>Cornea: the Journal of Cornea and External Disease</t>
  </si>
  <si>
    <t>Coronary Artery Disease: A Research and Review Journal</t>
  </si>
  <si>
    <t>Current Opinion in Allergy and Clinical Immunology</t>
  </si>
  <si>
    <t>Current Opinion in Anesthesiology</t>
  </si>
  <si>
    <t>Current Opinion in Clinical Nutrition and Metabolic Care</t>
  </si>
  <si>
    <t>Current Opinion in Endocrinology, Diabetes, &amp; Obesity</t>
  </si>
  <si>
    <t>Current Opinion in HIV and AIDS</t>
  </si>
  <si>
    <t>Current Opinion in Obstetrics and Gynecology</t>
  </si>
  <si>
    <t>Current Opinion in Otolaryngology and Head and Neck Surgery</t>
  </si>
  <si>
    <t>Current Opinion in Supportive and Palliative Care</t>
  </si>
  <si>
    <t>Dimensions of Critical Care Nursing (DCCN)</t>
  </si>
  <si>
    <t>Ear and Hearing</t>
  </si>
  <si>
    <t>Exercise and Sport Sciences Reviews</t>
  </si>
  <si>
    <t>Eye and Contact Lens: Science and Clinical Practice</t>
  </si>
  <si>
    <t>Family &amp; Community Health: The Journal of Health Promotion and Maintenance</t>
  </si>
  <si>
    <t>Health Physics: The Radiation Safety Journal</t>
  </si>
  <si>
    <t>Hearing Journal, The</t>
  </si>
  <si>
    <t>Heart Insight</t>
  </si>
  <si>
    <t>Holistic Nursing Practice: the Science of Health and Healing</t>
  </si>
  <si>
    <t>Implant Dentistry: The International Journal of Oral Implantology</t>
  </si>
  <si>
    <t>Infants &amp; Young Children: An Interdisciplinary Journal of Special Care</t>
  </si>
  <si>
    <t>International Journal of Evidence Based Healthcare</t>
  </si>
  <si>
    <t>Investigative Radiology: A Journal of Clinical and Laboratory Research</t>
  </si>
  <si>
    <t>JAIDS:  Journal of Acquired Immune Deficiency Syndromes</t>
  </si>
  <si>
    <t>JCR:  Journal of Clinical Rheumatology</t>
  </si>
  <si>
    <t>JONA: Journal of Nursing Administration</t>
  </si>
  <si>
    <t>Journal of Cardiopulmonary Rehabilitation and Prevention</t>
  </si>
  <si>
    <t>Journal of ECT, The</t>
  </si>
  <si>
    <t>Journal of Nervous and Mental Disease</t>
  </si>
  <si>
    <t>Journal of Pediatric Gastroenterology and Nutrition (JPGN)</t>
  </si>
  <si>
    <t>Journal of Trauma and Acute Care Surgery, The</t>
  </si>
  <si>
    <t>Journal of WOCN (Wound, Ostomy and Continence Nursing)</t>
  </si>
  <si>
    <t>Journal of Women’s Health Physical Therapy</t>
  </si>
  <si>
    <t>JPO:  Journal of Prosthetics and Orthotics</t>
  </si>
  <si>
    <t>LPN - Backfile</t>
  </si>
  <si>
    <t>MCN: The American Journal of Maternal Child Nursing</t>
  </si>
  <si>
    <t>Medical Innovation &amp; Business - Backfile</t>
  </si>
  <si>
    <t>Medicine - Open Access</t>
  </si>
  <si>
    <t>Menopause: The Journal of the North American Menopause Society</t>
  </si>
  <si>
    <t>Nephrology Times - Backfile</t>
  </si>
  <si>
    <t>Neurologist, The</t>
  </si>
  <si>
    <t>Neurology: Clinical Practice</t>
  </si>
  <si>
    <t>NeuroReport</t>
  </si>
  <si>
    <t>Neurosurgery Quarterly - Backfile</t>
  </si>
  <si>
    <t>Nurse Practitioner, The: The American Journal of Primary Care Health</t>
  </si>
  <si>
    <t>Nursing Management: The Journal of Excellence in Nursing Leadership (LWW)</t>
  </si>
  <si>
    <t>Oncology Times: The Oncology &amp; Hematology Source</t>
  </si>
  <si>
    <t>Ophthalmic Plastic and Reconstructive Surgery</t>
  </si>
  <si>
    <t>OR Nurse 2012</t>
  </si>
  <si>
    <t>Pediatric Critical Care Medicine (journal)</t>
  </si>
  <si>
    <t>Psychosomatic Medicine (journal)</t>
  </si>
  <si>
    <t>Real Living with Multiple Sclerosis - Backfile</t>
  </si>
  <si>
    <t>Rehabilitation Nursing</t>
  </si>
  <si>
    <t>Retina: the Journal of Retinal and Vitreous Diseases</t>
  </si>
  <si>
    <t>Retinal Cases &amp; Brief Reports</t>
  </si>
  <si>
    <t>Reviews in Medical Microbiology: RMM</t>
  </si>
  <si>
    <t>Sexually Transmitted Diseases: Journal of the American Sexually Transmitted Disease Association</t>
  </si>
  <si>
    <t>Shock: Injury, Inflammation, and Sepsis: Laboratory and Clinical Approaches</t>
  </si>
  <si>
    <t>Southern Medical Journal: SMJ</t>
  </si>
  <si>
    <t>Spine (journal)</t>
  </si>
  <si>
    <t>Sports Medicine and Arthroscopy Review</t>
  </si>
  <si>
    <t>Strength and Conditioning Journal</t>
  </si>
  <si>
    <t>Techniques in Knee Surgery - Backfile (for Total Access 2013)</t>
  </si>
  <si>
    <t>Techniques in Ophthalmology - Backfile</t>
  </si>
  <si>
    <t>The Journal of Bone &amp; Joint Surgery</t>
  </si>
  <si>
    <t>The Endocrinologist- Backfile</t>
  </si>
  <si>
    <t>Vol 17 #1 (2001) - Present</t>
  </si>
  <si>
    <t>Vol 75 #1 (2000) - Present</t>
  </si>
  <si>
    <t>Vol 8 #1 (2004) - Present</t>
  </si>
  <si>
    <t>Vol 1 #1 (2002) - Present</t>
  </si>
  <si>
    <t>Vol 28 #3 (2006) - Present</t>
  </si>
  <si>
    <t>Vol 8 #1 (2001) - Present</t>
  </si>
  <si>
    <t>Vol 1 #1 (2001) - Present</t>
  </si>
  <si>
    <t>Vol 24 #2 (2001) - Present</t>
  </si>
  <si>
    <t>Vol 15 #1 (2002) - Present</t>
  </si>
  <si>
    <t>2000 - Present</t>
  </si>
  <si>
    <t>Vol 11 # 1 (1997) - Present</t>
  </si>
  <si>
    <t>Vol 101 #5 (2001 - Present</t>
  </si>
  <si>
    <t>Vol 14 #1 (2000) - Present</t>
  </si>
  <si>
    <t>Vol 23 #5 (2000) - Presen</t>
  </si>
  <si>
    <t>Vol 22 #4 (2000) - Present</t>
  </si>
  <si>
    <t>Vol 22 #1 (2000) - Present</t>
  </si>
  <si>
    <t>Vol 79 #5 (2000) - Present</t>
  </si>
  <si>
    <t>Vol 24 #1 (2000) - Present</t>
  </si>
  <si>
    <t>Vol 36 #1 (1957)  Present</t>
  </si>
  <si>
    <t>Vol 82 #1 (1995)  - Present</t>
  </si>
  <si>
    <t>Vol 46 #1 (2001) - Present</t>
  </si>
  <si>
    <t>Vol 231 #1 (2001) - Present</t>
  </si>
  <si>
    <t>Vol 11 #1 (2000) - Present</t>
  </si>
  <si>
    <t>Vol 8 #3 (2000) - Present</t>
  </si>
  <si>
    <t>Vol Vol 1 #1 (1981) - Present</t>
  </si>
  <si>
    <t>Vol 1 (1973) - Present</t>
  </si>
  <si>
    <t>Vol 46 #1 (2000) - Present</t>
  </si>
  <si>
    <t>Vol 19 #2 (2004) - Present</t>
  </si>
  <si>
    <t>Vol 33 #8 (2003) - Present</t>
  </si>
  <si>
    <t>Vol 11 #4 (2000) - Present</t>
  </si>
  <si>
    <t>Vol 5 #4 (2000) - Present</t>
  </si>
  <si>
    <t>Vol 1 #1 (2005) - Present</t>
  </si>
  <si>
    <t>Vol 8 #1 (2002) - Present</t>
  </si>
  <si>
    <t>Vol 23 # 5 (2000) - Present</t>
  </si>
  <si>
    <t>Vol 9 #1 (2001) - Present</t>
  </si>
  <si>
    <t>Vol 13 #1 (2013) - present</t>
  </si>
  <si>
    <t>Vol 1 #1 (2012) - Present</t>
  </si>
  <si>
    <t>Vol 20 # 2 (2002) - Present</t>
  </si>
  <si>
    <t>Vol 1 #1 (1950) - Present</t>
  </si>
  <si>
    <t>Vol 1 #1 (1953) - Present</t>
  </si>
  <si>
    <t>Vol 1 #1 (2008) - Present</t>
  </si>
  <si>
    <t>Vol 10 #1 (2001) - Present</t>
  </si>
  <si>
    <t>Vol 10 #1 (2000) - Present</t>
  </si>
  <si>
    <t>Vol 23 #1 (2000) - Present</t>
  </si>
  <si>
    <t>Vol 25 #9 (2000) - Present</t>
  </si>
  <si>
    <t>Vol 15 #3 (2001) - Present</t>
  </si>
  <si>
    <t>Vol 44 #1 (2001) - Present</t>
  </si>
  <si>
    <t>Vol 1 #1 (1994) - Present</t>
  </si>
  <si>
    <t>Vol 16 #1 (2003) - Present</t>
  </si>
  <si>
    <t>Vol 27 #1 (2005) - Present</t>
  </si>
  <si>
    <t>Vol 6 #1 (2005) - Present</t>
  </si>
  <si>
    <t>1993 volumes by topic - Presen</t>
  </si>
  <si>
    <t>Vol 19 #1 (2000) - Present</t>
  </si>
  <si>
    <t>Vol 28 #6 (2000) - Present</t>
  </si>
  <si>
    <t>Vol 21 #4 (1999) - Present</t>
  </si>
  <si>
    <t>Vol 1 #1(2001) - Present</t>
  </si>
  <si>
    <t>Vol 11 #1 (1998) - Present</t>
  </si>
  <si>
    <t>Vol 14 #1 (1999) - Present</t>
  </si>
  <si>
    <t>Vol 3 #1 (2000) - Present</t>
  </si>
  <si>
    <t>Vol 6 #1 (2000) - Present</t>
  </si>
  <si>
    <t>Vol 7 #1 (2000) - Present</t>
  </si>
  <si>
    <t>Vol 16 #1 (2000) - Present</t>
  </si>
  <si>
    <t>Vol 1 #1 (2006) - Present</t>
  </si>
  <si>
    <t>Vol 13 #1 (2000) - Present</t>
  </si>
  <si>
    <t>Vol 10 # 1 (1999) - Present</t>
  </si>
  <si>
    <t>Vol 9 #1 (2000) - Present</t>
  </si>
  <si>
    <t>Vol 12 #1 (2000) - Present</t>
  </si>
  <si>
    <t>Vol 10 #3 (1999) - Present</t>
  </si>
  <si>
    <t>Vol 5 #1 (2000) - Present</t>
  </si>
  <si>
    <t>Vol 8 #1 (1999) - Present</t>
  </si>
  <si>
    <t>Vol 11 #1 (1999) - Present</t>
  </si>
  <si>
    <t>Vol. 1 #1 (2007) - Present</t>
  </si>
  <si>
    <t>Vol 10 #2 (2000) - Present</t>
  </si>
  <si>
    <t>Vol. 1 #1 (2002) - Present</t>
  </si>
  <si>
    <t>March 1975- Present</t>
  </si>
  <si>
    <t>Vol 21 #1 (2002) - Present</t>
  </si>
  <si>
    <t>Vol 47 #1 (2004) - Present</t>
  </si>
  <si>
    <t>Vol 1 #1 (1975) - Present</t>
  </si>
  <si>
    <t>Vol 23 #5 (2001) - Present</t>
  </si>
  <si>
    <t>Vol 11 #5 (2000) - Present</t>
  </si>
  <si>
    <t>Vol 13 #1 (2001) - Present</t>
  </si>
  <si>
    <t>Vol 29 #1 (2001) - Present</t>
  </si>
  <si>
    <t>Vol 29 #1 (2003) - Present</t>
  </si>
  <si>
    <t>Vol 7 #1 (2001) - Present</t>
  </si>
  <si>
    <t>Vol 19 #1 (1996)- Present</t>
  </si>
  <si>
    <t>Vol 1 #1 (1993) - Present</t>
  </si>
  <si>
    <t>Vol 26 #4 (2001) - Present</t>
  </si>
  <si>
    <t>Vol 20 #3 (2002) - Present</t>
  </si>
  <si>
    <t>Vol 76 #1 (1999) - Present</t>
  </si>
  <si>
    <t>Vol 47 #1 (1994) - Present</t>
  </si>
  <si>
    <t>Vol 1 #1 (2007) - Present</t>
  </si>
  <si>
    <t>Vol 13 #2 (1999) - Present</t>
  </si>
  <si>
    <t>Vol 18 #1 (2000) - Present</t>
  </si>
  <si>
    <t>Vol 1 #1 (1979) - Present</t>
  </si>
  <si>
    <t>Vol 14 #3 (2002) - Present</t>
  </si>
  <si>
    <t>Vol 10 #1 (2001)  - Present</t>
  </si>
  <si>
    <t>Vol 38 #2 (2000) - Present</t>
  </si>
  <si>
    <t>Vol 16 #1 (2001) - Present</t>
  </si>
  <si>
    <t>June 2003 - Present</t>
  </si>
  <si>
    <t>Vol 19 #1 (2001) - Present</t>
  </si>
  <si>
    <t>Vol 24 #1 (2001) - Present</t>
  </si>
  <si>
    <t>Vol 40 #2 (2000) - Present</t>
  </si>
  <si>
    <t>Vol. 4 #1 (2006) - Present</t>
  </si>
  <si>
    <t>Vol 35 #9 (2000) - Present</t>
  </si>
  <si>
    <t>Vol 1 #1 (2003) - present</t>
  </si>
  <si>
    <t>Vol 1 #1 (2011) - Present</t>
  </si>
  <si>
    <t>2013 - Present</t>
  </si>
  <si>
    <t>Vol 4 #1 (1998) - Present</t>
  </si>
  <si>
    <t>Vol 34 #1 (2001) - Present</t>
  </si>
  <si>
    <t>Vol 31 #1 (2009) - Present</t>
  </si>
  <si>
    <t>Vol 14 #3 (1998) - Present</t>
  </si>
  <si>
    <t>Vol 1 #1 (2010) - Present</t>
  </si>
  <si>
    <t>Vol 1 #1 (1989-present)</t>
  </si>
  <si>
    <t>Vol 24 #2 (2001 - Present</t>
  </si>
  <si>
    <t>Vol 8, #1 (2001) - Present</t>
  </si>
  <si>
    <t>Vol 21 #3 (2001) - Present</t>
  </si>
  <si>
    <t>Vol 7 #1 (2006) - Present</t>
  </si>
  <si>
    <t>Vol 15 #4 (2001) - Present</t>
  </si>
  <si>
    <t>Vol 37 #1 (2001) - Present</t>
  </si>
  <si>
    <t>Vol 1 #1 (1984) - Present</t>
  </si>
  <si>
    <t>Vol 27 #1 (2002) - Present</t>
  </si>
  <si>
    <t>Vol 31 #1 (2000) - Present</t>
  </si>
  <si>
    <t>Vol 1 #3 (2000) - Present</t>
  </si>
  <si>
    <t>V17 #4 (2000)-Present</t>
  </si>
  <si>
    <t>Vol 21 #1 (2000) - Present</t>
  </si>
  <si>
    <t>Vol 24 #4 (2000) - Present</t>
  </si>
  <si>
    <t>Vol 12 #1 (2001) - Present</t>
  </si>
  <si>
    <t>Vol 16 #2 (2000 ) - Present</t>
  </si>
  <si>
    <t>Vol 43 #1 (1998) - present</t>
  </si>
  <si>
    <t>Vol 4 #1 (2002) - Present</t>
  </si>
  <si>
    <t>Vol 15 #1 (1997) - Present</t>
  </si>
  <si>
    <t>Vol 23 #2 (2000) - Present</t>
  </si>
  <si>
    <t>Vol 19 #1 (1996) - Present</t>
  </si>
  <si>
    <t>Vol 5 #1 (2001) - Present</t>
  </si>
  <si>
    <t>Vol 189 #6 (2001) - Present</t>
  </si>
  <si>
    <t>Vol 16 #1 (1992) - Present</t>
  </si>
  <si>
    <t>Vol 21 #1 (2001) - Present</t>
  </si>
  <si>
    <t>Vol 1 #1 (1969) - Present</t>
  </si>
  <si>
    <t>Vol 12 #2 (2000) - Present</t>
  </si>
  <si>
    <t>Vol 12 #3 (1998) - Present</t>
  </si>
  <si>
    <t>Vol 9 #3 (2001) - Present</t>
  </si>
  <si>
    <t>Vol 42 #9 (2000) - Present</t>
  </si>
  <si>
    <t>Vol 15 #1(2001) - Present</t>
  </si>
  <si>
    <t>Vol 1 #1(2005) - Present</t>
  </si>
  <si>
    <t>Vol 31 #2 (2000) - Present</t>
  </si>
  <si>
    <t>Vol 18 #1 (1996) - Present</t>
  </si>
  <si>
    <t>Vol 20 #5 (2000) - Present</t>
  </si>
  <si>
    <t>Vol 3, Iss 1 2014 - Current</t>
  </si>
  <si>
    <t>Vol 12 #4 (1999) - Present</t>
  </si>
  <si>
    <t>Vol 18 #1 (2004) - Present</t>
  </si>
  <si>
    <t>Vol 18 #1 (2005) - Present</t>
  </si>
  <si>
    <t>1989 - Present</t>
  </si>
  <si>
    <t>Vol 1 #1 (2009) - Present</t>
  </si>
  <si>
    <t>Vol 15 #3 (2000) - Present</t>
  </si>
  <si>
    <t>1961 to 1995 &amp; 2000 to Present</t>
  </si>
  <si>
    <t>Vol 27 #1 (2000) - Present</t>
  </si>
  <si>
    <t>Vol 29 #1 (2005) - Present</t>
  </si>
  <si>
    <t>Vol 15 #1 (2003) - Present</t>
  </si>
  <si>
    <t>Vol 13 #7 (2007) - Present</t>
  </si>
  <si>
    <t>Vol 26 #3 (2001) - Present</t>
  </si>
  <si>
    <t>Vol 38 #9 (2000) - Present</t>
  </si>
  <si>
    <t>Vol 32 #1 (2000) - Present</t>
  </si>
  <si>
    <t>Vol 10 #4 (2000) - Present</t>
  </si>
  <si>
    <t>Vol 7 #6 (2000) - Present</t>
  </si>
  <si>
    <t>Vol 7 #4 (2001) - Present</t>
  </si>
  <si>
    <t>(1951)-(1995),(2000-Present)</t>
  </si>
  <si>
    <t>Vol 7 #7 (2007)  - Present</t>
  </si>
  <si>
    <t>Dec 2011 - Present</t>
  </si>
  <si>
    <t>Vol 8 #1 (1996) - Present</t>
  </si>
  <si>
    <t>Vol 11 #1 (2001)  - Present</t>
  </si>
  <si>
    <t>Vol 21 #1 (2000)   - Present</t>
  </si>
  <si>
    <t>Vol 27 #4 (2002)  - Present</t>
  </si>
  <si>
    <t>Vol 27 Sourcebook (2002) - Pre</t>
  </si>
  <si>
    <t>Vol 25 #3 (2001) - Present</t>
  </si>
  <si>
    <t>Vol.1 #1 (2003) - Present</t>
  </si>
  <si>
    <t>Vol 33 #1 (2002) - Present</t>
  </si>
  <si>
    <t>Vol 50 #3 (2001)  - Present</t>
  </si>
  <si>
    <t>Vol 35 #1 (2000) - Present</t>
  </si>
  <si>
    <t>Vol 21 #1 (2001)  - Present</t>
  </si>
  <si>
    <t>Vol 55 #9 (2000) - Present</t>
  </si>
  <si>
    <t>Vol 85 #1 (1995) - Present</t>
  </si>
  <si>
    <t>Vol 23 #1 (2001) - Present</t>
  </si>
  <si>
    <t>Vol 16 #3 (2000) - Present</t>
  </si>
  <si>
    <t>Vol 77 #1 (2000) - Present</t>
  </si>
  <si>
    <t>Vol 22 #1 (2003) - Present</t>
  </si>
  <si>
    <t>Vol 22 #1 (2001) - Present</t>
  </si>
  <si>
    <t>Vol 1 #1 (2004) - Present</t>
  </si>
  <si>
    <t>Vol 1 #1 - Present</t>
  </si>
  <si>
    <t>Vol 1 #1 (1986) - Present</t>
  </si>
  <si>
    <t>Vol 1 #1 (2000) - Present</t>
  </si>
  <si>
    <t>Vol 16 #1 (2000)  - Present</t>
  </si>
  <si>
    <t>Vol 19 #2 (2000) - Present</t>
  </si>
  <si>
    <t>Vol 15 #1 (2005) - Present</t>
  </si>
  <si>
    <t>Vol 105 #1 (2000)  - Present</t>
  </si>
  <si>
    <t>Vol 20 #1 (2000) - Present</t>
  </si>
  <si>
    <t>Vol 12 #1 (2007) - Present</t>
  </si>
  <si>
    <t>Vol 11 #1 (2001) - Present</t>
  </si>
  <si>
    <t>Vol 62 #6 (2000) - Present</t>
  </si>
  <si>
    <t>1975 - Present</t>
  </si>
  <si>
    <t>Vol 23 #1 (1996) - Present</t>
  </si>
  <si>
    <t>Vol 17 #1 (2002) - Present</t>
  </si>
  <si>
    <t>Vol 1 #2 (2006) - Present</t>
  </si>
  <si>
    <t>Vol 93 #1 (2000) - Present</t>
  </si>
  <si>
    <t>Vol 24 #7 (1999) - Present</t>
  </si>
  <si>
    <t>Vol 16 #1 (1994) - Present</t>
  </si>
  <si>
    <t>Vol 1 #1 (1970) - Present</t>
  </si>
  <si>
    <t>Vol 12 #2 (2002) - Present</t>
  </si>
  <si>
    <t>Vol 45 #1 (2001) - Present</t>
  </si>
  <si>
    <t>Vol 1 #1 (1997) - Present</t>
  </si>
  <si>
    <t>Vol 16 #3 (2001) - Present</t>
  </si>
  <si>
    <t>Vol 1 #2 (2000) - Present</t>
  </si>
  <si>
    <t>Vol 10 (1999) - Present</t>
  </si>
  <si>
    <t>Vol 22 #5 (2000) - Present</t>
  </si>
  <si>
    <t>Vol 17 #2 (2002) - Present</t>
  </si>
  <si>
    <t>Vol 13 #3 (1998) - Present</t>
  </si>
  <si>
    <t>Vol 11 #2 (2000) - Present</t>
  </si>
  <si>
    <t>Vol 20 #6 (1985) - Present</t>
  </si>
  <si>
    <t>Vol 1 #1 (2016) - present</t>
  </si>
  <si>
    <t>Vol 70 #4 (2000) - Present</t>
  </si>
  <si>
    <t>1.192 (2014)</t>
  </si>
  <si>
    <t>2.934 (2014)</t>
  </si>
  <si>
    <t>.288 (2014)</t>
  </si>
  <si>
    <t>3.229 (2014)</t>
  </si>
  <si>
    <t>1.122 (2014)</t>
  </si>
  <si>
    <t>.827 (2014)</t>
  </si>
  <si>
    <t>1.106 (2014)</t>
  </si>
  <si>
    <t>5.554 (2014)</t>
  </si>
  <si>
    <t>1.298 (2014)</t>
  </si>
  <si>
    <t>2.44 (2014)</t>
  </si>
  <si>
    <t>3.062 (2014)</t>
  </si>
  <si>
    <t>1.387 (2014)</t>
  </si>
  <si>
    <t>.701 (2014)</t>
  </si>
  <si>
    <t>2.202 (2014)</t>
  </si>
  <si>
    <t>5.145 (2014)</t>
  </si>
  <si>
    <t>1.129 (2014)</t>
  </si>
  <si>
    <t>3.472 (2014)</t>
  </si>
  <si>
    <t>5.879 (2014)</t>
  </si>
  <si>
    <t>1.494 (2014)</t>
  </si>
  <si>
    <t>8.327 (2014)</t>
  </si>
  <si>
    <t>1.784 (2014)</t>
  </si>
  <si>
    <t>6 (2014)</t>
  </si>
  <si>
    <t>1.516 (2014)</t>
  </si>
  <si>
    <t>2.148 (2014)</t>
  </si>
  <si>
    <t>1.403 (2014)</t>
  </si>
  <si>
    <t>1.531 (2014)</t>
  </si>
  <si>
    <t>4.237 (2014)</t>
  </si>
  <si>
    <t>1.966 (2014)</t>
  </si>
  <si>
    <t>2.407 (2014)</t>
  </si>
  <si>
    <t>.719 (2014)</t>
  </si>
  <si>
    <t>14.43 (2014)</t>
  </si>
  <si>
    <t>11.019 (2014)</t>
  </si>
  <si>
    <t>4.513 (2014)</t>
  </si>
  <si>
    <t>5.316 (2014)</t>
  </si>
  <si>
    <t>6.218 (2014)</t>
  </si>
  <si>
    <t>4.84 (2010)</t>
  </si>
  <si>
    <t>5.891 (2014)</t>
  </si>
  <si>
    <t>.608 (2014)</t>
  </si>
  <si>
    <t>2.527 (2014)</t>
  </si>
  <si>
    <t>2.268 (2014)</t>
  </si>
  <si>
    <t>2.009 (2014)</t>
  </si>
  <si>
    <t>3.931 (2014)</t>
  </si>
  <si>
    <t>.986 (2014)</t>
  </si>
  <si>
    <t>1.765 (2014)</t>
  </si>
  <si>
    <t>4.091 (2017)</t>
  </si>
  <si>
    <t>.946 (2014)</t>
  </si>
  <si>
    <t>2.042 (2014)</t>
  </si>
  <si>
    <t>1.497 (2014)</t>
  </si>
  <si>
    <t>6.312 (2014)</t>
  </si>
  <si>
    <t>3.574 (2014)</t>
  </si>
  <si>
    <t>1.979 (2014)</t>
  </si>
  <si>
    <t>2.696 (2014)</t>
  </si>
  <si>
    <t>3.989 (2014)</t>
  </si>
  <si>
    <t>2.617 (2014)</t>
  </si>
  <si>
    <t>3.367 (2014)</t>
  </si>
  <si>
    <t>4.289 (2014)</t>
  </si>
  <si>
    <t>3.97 (2014)</t>
  </si>
  <si>
    <t>4.68 (2014)</t>
  </si>
  <si>
    <t>5.006 (2014)</t>
  </si>
  <si>
    <t>5.656 (2014)</t>
  </si>
  <si>
    <t>3.862 (2014)</t>
  </si>
  <si>
    <t>5.307 (2014)</t>
  </si>
  <si>
    <t>2.067 (2014)</t>
  </si>
  <si>
    <t>4.466 (2014)</t>
  </si>
  <si>
    <t>2.5 (2014)</t>
  </si>
  <si>
    <t>2.88 (2014)</t>
  </si>
  <si>
    <t>1.838 (2014)</t>
  </si>
  <si>
    <t>2.528 (2014)</t>
  </si>
  <si>
    <t>3.942 (2014)</t>
  </si>
  <si>
    <t>4.886 (2014)</t>
  </si>
  <si>
    <t>1.656 (2014)</t>
  </si>
  <si>
    <t>2.333 (2014)</t>
  </si>
  <si>
    <t>1.552 (2014)</t>
  </si>
  <si>
    <t>1.629 (2014)</t>
  </si>
  <si>
    <t>2.109 (2014)</t>
  </si>
  <si>
    <t>3.749 (2014)</t>
  </si>
  <si>
    <t>2.842 (2014)</t>
  </si>
  <si>
    <t>6.196 (2014)</t>
  </si>
  <si>
    <t>2.942 (2014)</t>
  </si>
  <si>
    <t>3.031 (2014)</t>
  </si>
  <si>
    <t>1.583 (2014)</t>
  </si>
  <si>
    <t>2.253 (2014)</t>
  </si>
  <si>
    <t>4.259 (2014)</t>
  </si>
  <si>
    <t>1.466 (2014)</t>
  </si>
  <si>
    <t>.952 (2014)</t>
  </si>
  <si>
    <t>1.093 (2014)</t>
  </si>
  <si>
    <t>.688 (2014)</t>
  </si>
  <si>
    <t>1.727 (2014)</t>
  </si>
  <si>
    <t>1.606 (2014)</t>
  </si>
  <si>
    <t>1.271 (2014)</t>
  </si>
  <si>
    <t>.622 (2014)</t>
  </si>
  <si>
    <t>6.48 (2014)</t>
  </si>
  <si>
    <t>1.175 (2014)</t>
  </si>
  <si>
    <t>.239 (2014)</t>
  </si>
  <si>
    <t>2.456 (2014)</t>
  </si>
  <si>
    <t>1.665 (2014)</t>
  </si>
  <si>
    <t>1.284 (2014)</t>
  </si>
  <si>
    <t>4.437 (2014)</t>
  </si>
  <si>
    <t>4.556 (2014)</t>
  </si>
  <si>
    <t>0002936X</t>
  </si>
  <si>
    <t>0363471X</t>
  </si>
  <si>
    <t>0162220X</t>
  </si>
  <si>
    <t>1050642X</t>
  </si>
  <si>
    <t>0009921X</t>
  </si>
  <si>
    <t>1535282X</t>
  </si>
  <si>
    <t>1752296X</t>
  </si>
  <si>
    <t>1746630X</t>
  </si>
  <si>
    <t>1040872X</t>
  </si>
  <si>
    <t>1537890X</t>
  </si>
  <si>
    <t>0954691X</t>
  </si>
  <si>
    <t>1042895X</t>
  </si>
  <si>
    <t>0194911X</t>
  </si>
  <si>
    <t>0196206X</t>
  </si>
  <si>
    <t>1060152X</t>
  </si>
  <si>
    <t>1945760x</t>
  </si>
  <si>
    <t>0361929X</t>
  </si>
  <si>
    <t>0029666x</t>
  </si>
  <si>
    <t>0275665X</t>
  </si>
  <si>
    <t>0960314X</t>
  </si>
  <si>
    <t>1533029X</t>
  </si>
  <si>
    <t>0275004X</t>
  </si>
  <si>
    <t>0954139X</t>
  </si>
  <si>
    <t>http://ovidsp.ovid.com/ovidweb.cgi?T=JS&amp;NEWS=n&amp;CSC=Y&amp;PAGE=toc&amp;D=ovft&amp;AN=00013644-000000000-00000</t>
  </si>
  <si>
    <t>http://ovidsp.ovid.com/ovidweb.cgi?T=JS&amp;NEWS=n&amp;CSC=Y&amp;PAGE=toc&amp;D=ovft&amp;AN=00001888-000000000-00000</t>
  </si>
  <si>
    <t>http://ovidsp.ovid.com/ovidweb.cgi?T=JS&amp;NEWS=n&amp;CSC=Y&amp;PAGE=toc&amp;D=ovft&amp;AN=00754481-000000000-00000</t>
  </si>
  <si>
    <t>http://ovidsp.ovid.com/ovidweb.cgi?T=JS&amp;NEWS=n&amp;CSC=Y&amp;PAGE=toc&amp;D=ovft&amp;AN=00135124-000000000-00000</t>
  </si>
  <si>
    <t>http://ovidsp.ovid.com/ovidweb.cgi?T=JS&amp;NEWS=n&amp;CSC=Y&amp;PAGE=toc&amp;D=ovft&amp;AN=00132576-000000000-00000</t>
  </si>
  <si>
    <t>http://ovidsp.ovid.com/ovidweb.cgi?T=JS&amp;NEWS=n&amp;CSC=Y&amp;PAGE=toc&amp;D=ovft&amp;AN=01261775-000000000-00000</t>
  </si>
  <si>
    <t>http://ovidsp.ovid.com/ovidweb.cgi?T=JS&amp;NEWS=n&amp;CSC=Y&amp;PAGE=toc&amp;D=ovft&amp;AN=00125480-000000000-00000</t>
  </si>
  <si>
    <t>http://ovidsp.ovid.com/ovidweb.cgi?T=JS&amp;NEWS=n&amp;CSC=Y&amp;PAGE=toc&amp;D=ovft&amp;AN=00149525-000000000-00000</t>
  </si>
  <si>
    <t>http://ovidsp.ovid.com/ovidweb.cgi?T=JS&amp;NEWS=n&amp;CSC=Y&amp;PAGE=toc&amp;D=ovft&amp;AN=00012272-000000000-00000</t>
  </si>
  <si>
    <t>http://ovidsp.ovid.com/ovidweb.cgi?T=JS&amp;NEWS=n&amp;CSC=Y&amp;PAGE=toc&amp;D=ovft&amp;AN=00129334-000000000-00000</t>
  </si>
  <si>
    <t>http://ovidsp.ovid.com/ovidweb.cgi?T=JS&amp;NEWS=n&amp;CSC=Y&amp;PAGE=toc&amp;D=ovft&amp;AN=00012995-000000000-00000</t>
  </si>
  <si>
    <t>http://ovidsp.ovid.com/ovidweb.cgi?T=JS&amp;NEWS=n&amp;CSC=Y&amp;PAGE=toc&amp;D=ovft&amp;AN=00002030-000000000-00000</t>
  </si>
  <si>
    <t>http://ovidsp.ovid.com/ovidweb.cgi?T=JS&amp;NEWS=n&amp;CSC=Y&amp;PAGE=toc&amp;D=ovft&amp;AN=00000446-000000000-00000</t>
  </si>
  <si>
    <t>http://ovidsp.ovid.com/ovidweb.cgi?T=JS&amp;NEWS=n&amp;CSC=Y&amp;PAGE=toc&amp;D=ovft&amp;AN=00002093-000000000-00000</t>
  </si>
  <si>
    <t>http://ovidsp.ovid.com/ovidweb.cgi?T=JS&amp;NEWS=n&amp;CSC=Y&amp;PAGE=toc&amp;D=ovft&amp;AN=01300407-000000000-00000</t>
  </si>
  <si>
    <t>http://ovidsp.ovid.com/ovidweb.cgi?T=JS&amp;NEWS=n&amp;CSC=Y&amp;PAGE=toc&amp;D=ovft&amp;AN=00000421-000000000-00000</t>
  </si>
  <si>
    <t>http://ovidsp.ovid.com/ovidweb.cgi?T=JS&amp;NEWS=n&amp;CSC=Y&amp;PAGE=toc&amp;D=ovft&amp;AN=00000372-000000000-00000</t>
  </si>
  <si>
    <t>http://ovidsp.ovid.com/ovidweb.cgi?T=JS&amp;NEWS=n&amp;CSC=Y&amp;PAGE=toc&amp;D=ovft&amp;AN=00000433-000000000-00000</t>
  </si>
  <si>
    <t>http://ovidsp.ovid.com/ovidweb.cgi?T=JS&amp;NEWS=n&amp;CSC=Y&amp;PAGE=toc&amp;D=ovft&amp;AN=00002060-000000000-00000</t>
  </si>
  <si>
    <t>http://ovidsp.ovid.com/ovidweb.cgi?T=JS&amp;NEWS=n&amp;CSC=Y&amp;PAGE=toc&amp;D=ovft&amp;AN=00000478-000000000-00000</t>
  </si>
  <si>
    <t>http://ovidsp.ovid.com/ovidweb.cgi?T=JS&amp;NEWS=n&amp;CSC=Y&amp;PAGE=toc&amp;D=ovft&amp;AN=00045391-000000000-00000</t>
  </si>
  <si>
    <t>http://ovidsp.ovid.com/ovidweb.cgi?T=JS&amp;NEWS=n&amp;CSC=Y&amp;PAGE=toc&amp;D=ovft&amp;AN=00000539-000000000-00000</t>
  </si>
  <si>
    <t>http://ovidsp.ovid.com/ovidweb.cgi?T=JS&amp;NEWS=n&amp;CSC=Y&amp;PAGE=toc&amp;D=ovft&amp;AN=00000542-000000000-00000</t>
  </si>
  <si>
    <t>http://ovidsp.ovid.com/ovidweb.cgi?T=JS&amp;NEWS=n&amp;CSC=Y&amp;PAGE=toc&amp;D=ovft&amp;AN=00000637-000000000-00000</t>
  </si>
  <si>
    <t>http://ovidsp.ovid.com/ovidweb.cgi?T=JS&amp;NEWS=n&amp;CSC=Y&amp;PAGE=toc&amp;D=ovft&amp;AN=00000658-000000000-00000</t>
  </si>
  <si>
    <t>http://ovidsp.ovid.com/ovidweb.cgi?T=JS&amp;NEWS=n&amp;CSC=Y&amp;PAGE=toc&amp;D=ovft&amp;AN=00001813-000000000-00000</t>
  </si>
  <si>
    <t>http://ovidsp.ovid.com/ovidweb.cgi?T=JS&amp;NEWS=n&amp;CSC=Y&amp;PAGE=toc&amp;D=ovft&amp;AN=00129039-000000000-00000</t>
  </si>
  <si>
    <t>http://ovidsp.ovid.com/ovidweb.cgi?T=JS&amp;NEWS=n&amp;CSC=Y&amp;PAGE=toc&amp;D=ovft&amp;AN=00043605-000000000-00000</t>
  </si>
  <si>
    <t>http://ovidsp.ovid.com/ovidweb.cgi?T=JS&amp;NEWS=n&amp;CSC=Y&amp;PAGE=toc&amp;D=ovft&amp;AN=00126869-000000000-00000</t>
  </si>
  <si>
    <t>http://ovidsp.ovid.com/ovidweb.cgi?T=JS&amp;NEWS=n&amp;CSC=Y&amp;PAGE=toc&amp;D=ovft&amp;AN=00002480-000000000-00000</t>
  </si>
  <si>
    <t>http://ovidsp.ovid.com/ovidweb.cgi?T=JS&amp;NEWS=n&amp;CSC=Y&amp;PAGE=toc&amp;D=ovft&amp;AN=00130561-000000000-00000</t>
  </si>
  <si>
    <t>http://ovidsp.ovid.com/ovidweb.cgi?T=JS&amp;NEWS=n&amp;CSC=Y&amp;PAGE=toc&amp;D=ovft&amp;AN=00008877-000000000-00000</t>
  </si>
  <si>
    <t>http://ovidsp.ovid.com/ovidweb.cgi?T=JS&amp;NEWS=n&amp;CSC=Y&amp;PAGE=toc&amp;D=ovft&amp;AN=00149078-000000000-00000</t>
  </si>
  <si>
    <t>http://ovidsp.ovid.com/ovidweb.cgi?T=JS&amp;NEWS=n&amp;CSC=Y&amp;PAGE=toc&amp;D=ovft&amp;AN=00001721-000000000-00000</t>
  </si>
  <si>
    <t>http://ovidsp.ovid.com/ovidweb.cgi?T=JS&amp;NEWS=n&amp;CSC=Y&amp;PAGE=toc&amp;D=ovft&amp;AN=00126097-000000000-00000</t>
  </si>
  <si>
    <t>http://ovidsp.ovid.com/ovidweb.cgi?T=JS&amp;NEWS=n&amp;CSC=Y&amp;PAGE=toc&amp;D=ovft&amp;AN=00130404-000000000-00000</t>
  </si>
  <si>
    <t>http://ovidsp.ovid.com/ovidweb.cgi?T=JS&amp;NEWS=n&amp;CSC=Y&amp;PAGE=toc&amp;D=ovft&amp;AN=00002820-000000000-00000</t>
  </si>
  <si>
    <t>http://ovidsp.ovid.com/ovidweb.cgi?T=JS&amp;NEWS=n&amp;CSC=Y&amp;PAGE=toc&amp;D=ovft&amp;AN=00045415-000000000-00000</t>
  </si>
  <si>
    <t>http://ovidsp.ovid.com/ovidweb.cgi?T=JS&amp;NEWS=n&amp;CSC=Y&amp;PAGE=toc&amp;D=ovft&amp;AN=01823246-000000000-00000</t>
  </si>
  <si>
    <t>http://ovidsp.ovid.com/ovidweb.cgi?T=JS&amp;NEWS=n&amp;CSC=Y&amp;PAGE=toc&amp;D=ovft&amp;AN=01626549-000000000-00000</t>
  </si>
  <si>
    <t>http://ovidsp.ovid.com/ovidweb.cgi?T=JS&amp;NEWS=n&amp;CSC=Y&amp;PAGE=toc&amp;D=ovft&amp;AN=00024665-000000000-00000</t>
  </si>
  <si>
    <t>http://ovidsp.ovid.com/ovidweb.cgi?T=JS&amp;NEWS=n&amp;CSC=Y&amp;PAGE=toc&amp;D=ovft&amp;AN=00003017-000000000-00000</t>
  </si>
  <si>
    <t>http://ovidsp.ovid.com/ovidweb.cgi?T=JS&amp;NEWS=n&amp;CSC=Y&amp;PAGE=toc&amp;D=ovft&amp;AN=00003012-000000000-00000</t>
  </si>
  <si>
    <t>http://ovidsp.ovid.com/ovidweb.cgi?T=JS&amp;NEWS=n&amp;CSC=Y&amp;PAGE=toc&amp;D=ovft&amp;AN=01337493-000000000-00000</t>
  </si>
  <si>
    <t>http://ovidsp.ovid.com/ovidweb.cgi?T=JS&amp;NEWS=n&amp;CSC=Y&amp;PAGE=toc&amp;D=ovft&amp;AN=01337498-000000000-00000</t>
  </si>
  <si>
    <t>http://ovidsp.ovid.com/ovidweb.cgi?T=JS&amp;NEWS=n&amp;CSC=Y&amp;PAGE=toc&amp;D=ovft&amp;AN=01337495-000000000-00000</t>
  </si>
  <si>
    <t>http://ovidsp.ovid.com/ovidweb.cgi?T=JS&amp;NEWS=n&amp;CSC=Y&amp;PAGE=toc&amp;D=ovft&amp;AN=01337496-000000000-00000</t>
  </si>
  <si>
    <t>http://ovidsp.ovid.com/ovidweb.cgi?T=JS&amp;NEWS=n&amp;CSC=Y&amp;PAGE=toc&amp;D=ovft&amp;AN=01337494-000000000-00000</t>
  </si>
  <si>
    <t>http://ovidsp.ovid.com/ovidweb.cgi?T=JS&amp;NEWS=n&amp;CSC=Y&amp;PAGE=toc&amp;D=ovft&amp;AN=00019605-000000000-00000</t>
  </si>
  <si>
    <t>http://ovidsp.ovid.com/ovidweb.cgi?T=JS&amp;NEWS=n&amp;CSC=Y&amp;PAGE=toc&amp;D=ovft&amp;AN=00002508-000000000-00000</t>
  </si>
  <si>
    <t>http://ovidsp.ovid.com/ovidweb.cgi?T=JS&amp;NEWS=n&amp;CSC=Y&amp;PAGE=toc&amp;D=ovft&amp;AN=00042752-000000000-00000</t>
  </si>
  <si>
    <t>http://ovidsp.ovid.com/ovidweb.cgi?T=JS&amp;NEWS=n&amp;CSC=Y&amp;PAGE=toc&amp;D=ovft&amp;AN=00002826-000000000-00000</t>
  </si>
  <si>
    <t>http://ovidsp.ovid.com/ovidweb.cgi?T=JS&amp;NEWS=n&amp;CSC=Y&amp;PAGE=toc&amp;D=ovft&amp;AN=00003072-000000000-00000</t>
  </si>
  <si>
    <t>http://ovidsp.ovid.com/ovidweb.cgi?T=JS&amp;NEWS=n&amp;CSC=Y&amp;PAGE=toc&amp;D=ovft&amp;AN=00002800-000000000-00000</t>
  </si>
  <si>
    <t>http://ovidsp.ovid.com/ovidweb.cgi?T=JS&amp;NEWS=n&amp;CSC=Y&amp;PAGE=toc&amp;D=ovft&amp;AN=01300516-000000000-00000</t>
  </si>
  <si>
    <t>http://ovidsp.ovid.com/ovidweb.cgi?T=JS&amp;NEWS=n&amp;CSC=Y&amp;PAGE=toc&amp;D=ovft&amp;AN=00003081-000000000-00000</t>
  </si>
  <si>
    <t>http://ovidsp.ovid.com/ovidweb.cgi?T=JS&amp;NEWS=n&amp;CSC=Y&amp;PAGE=toc&amp;D=ovft&amp;AN=00045413-000000000-00000</t>
  </si>
  <si>
    <t>http://ovidsp.ovid.com/ovidweb.cgi?T=JS&amp;NEWS=n&amp;CSC=Y&amp;PAGE=toc&amp;D=ovft&amp;AN=00146965-000000000-00000</t>
  </si>
  <si>
    <t>http://ovidsp.ovid.com/ovidweb.cgi?T=JS&amp;NEWS=n&amp;CSC=Y&amp;PAGE=toc&amp;D=ovft&amp;AN=01183741-000000000-00000</t>
  </si>
  <si>
    <t>http://ovidsp.ovid.com/ovidweb.cgi?T=JS&amp;NEWS=n&amp;CSC=Y&amp;PAGE=toc&amp;D=ovft&amp;AN=00219246-000000000-00000</t>
  </si>
  <si>
    <t>http://ovidsp.ovid.com/ovidweb.cgi?T=JS&amp;NEWS=n&amp;CSC=Y&amp;PAGE=toc&amp;D=ovft&amp;AN=00029679-000000000-00000</t>
  </si>
  <si>
    <t>http://ovidsp.ovid.com/ovidweb.cgi?T=JS&amp;NEWS=n&amp;CSC=Y&amp;PAGE=toc&amp;D=ovft&amp;AN=01212979-000000000-00000</t>
  </si>
  <si>
    <t>http://ovidsp.ovid.com/ovidweb.cgi?T=JS&amp;NEWS=n&amp;CSC=Y&amp;PAGE=toc&amp;D=ovft&amp;AN=01182575-000000000-00000</t>
  </si>
  <si>
    <t>http://ovidsp.ovid.com/ovidweb.cgi?T=JS&amp;NEWS=n&amp;CSC=Y&amp;PAGE=toc&amp;D=ovft&amp;AN=01075922-000000000-00000</t>
  </si>
  <si>
    <t>http://ovidsp.ovid.com/ovidweb.cgi?T=JS&amp;NEWS=n&amp;CSC=Y&amp;PAGE=toc&amp;D=ovft&amp;AN=00132979-000000000-00000</t>
  </si>
  <si>
    <t>http://ovidsp.ovid.com/ovidweb.cgi?T=JS&amp;NEWS=n&amp;CSC=Y&amp;PAGE=toc&amp;D=ovft&amp;AN=00003226-000000000-00000</t>
  </si>
  <si>
    <t>http://ovidsp.ovid.com/ovidweb.cgi?T=JS&amp;NEWS=n&amp;CSC=Y&amp;PAGE=toc&amp;D=ovft&amp;AN=00019501-000000000-00000</t>
  </si>
  <si>
    <t>http://ovidsp.ovid.com/ovidweb.cgi?T=JS&amp;NEWS=n&amp;CSC=Y&amp;PAGE=toc&amp;D=ovft&amp;AN=00003246-000000000-00000</t>
  </si>
  <si>
    <t>http://ovidsp.ovid.com/ovidweb.cgi?T=JS&amp;NEWS=n&amp;CSC=Y&amp;PAGE=toc&amp;D=ovft&amp;AN=00002727-000000000-00000</t>
  </si>
  <si>
    <t>http://ovidsp.ovid.com/ovidweb.cgi?T=JS&amp;NEWS=n&amp;CSC=Y&amp;PAGE=toc&amp;D=ovft&amp;AN=00132577-000000000-00000</t>
  </si>
  <si>
    <t>http://ovidsp.ovid.com/ovidweb.cgi?T=JS&amp;NEWS=n&amp;CSC=Y&amp;PAGE=toc&amp;D=ovft&amp;AN=00130832-000000000-00000</t>
  </si>
  <si>
    <t>http://ovidsp.ovid.com/ovidweb.cgi?T=JS&amp;NEWS=n&amp;CSC=Y&amp;PAGE=toc&amp;D=ovft&amp;AN=00001503-000000000-00000</t>
  </si>
  <si>
    <t>http://ovidsp.ovid.com/ovidweb.cgi?T=JS&amp;NEWS=n&amp;CSC=Y&amp;PAGE=toc&amp;D=ovft&amp;AN=00001573-000000000-00000</t>
  </si>
  <si>
    <t>http://ovidsp.ovid.com/ovidweb.cgi?T=JS&amp;NEWS=n&amp;CSC=Y&amp;PAGE=toc&amp;D=ovft&amp;AN=00075197-000000000-00000</t>
  </si>
  <si>
    <t>http://ovidsp.ovid.com/ovidweb.cgi?T=JS&amp;NEWS=n&amp;CSC=Y&amp;PAGE=toc&amp;D=ovft&amp;AN=00075198-000000000-00000</t>
  </si>
  <si>
    <t>http://ovidsp.ovid.com/ovidweb.cgi?T=JS&amp;NEWS=n&amp;CSC=Y&amp;PAGE=toc&amp;D=ovft&amp;AN=01266029-000000000-00000</t>
  </si>
  <si>
    <t>http://ovidsp.ovid.com/ovidweb.cgi?T=JS&amp;NEWS=n&amp;CSC=Y&amp;PAGE=toc&amp;D=ovft&amp;AN=00001574-000000000-00000</t>
  </si>
  <si>
    <t>http://ovidsp.ovid.com/ovidweb.cgi?T=JS&amp;NEWS=n&amp;CSC=Y&amp;PAGE=toc&amp;D=ovft&amp;AN=00062752-000000000-00000</t>
  </si>
  <si>
    <t>http://ovidsp.ovid.com/ovidweb.cgi?T=JS&amp;NEWS=n&amp;CSC=Y&amp;PAGE=toc&amp;D=ovft&amp;AN=01222929-000000000-00000</t>
  </si>
  <si>
    <t>http://ovidsp.ovid.com/ovidweb.cgi?T=JS&amp;NEWS=n&amp;CSC=Y&amp;PAGE=toc&amp;D=ovft&amp;AN=00001432-000000000-00000</t>
  </si>
  <si>
    <t>http://ovidsp.ovid.com/ovidweb.cgi?T=JS&amp;NEWS=n&amp;CSC=Y&amp;PAGE=toc&amp;D=ovft&amp;AN=00041433-000000000-00000</t>
  </si>
  <si>
    <t>http://ovidsp.ovid.com/ovidweb.cgi?T=JS&amp;NEWS=n&amp;CSC=Y&amp;PAGE=toc&amp;D=ovft&amp;AN=00041552-000000000-00000</t>
  </si>
  <si>
    <t>http://ovidsp.ovid.com/ovidweb.cgi?T=JS&amp;NEWS=n&amp;CSC=Y&amp;PAGE=toc&amp;D=ovft&amp;AN=00019052-000000000-00000</t>
  </si>
  <si>
    <t>http://ovidsp.ovid.com/ovidweb.cgi?T=JS&amp;NEWS=n&amp;CSC=Y&amp;PAGE=toc&amp;D=ovft&amp;AN=00001703-000000000-00000</t>
  </si>
  <si>
    <t>http://ovidsp.ovid.com/ovidweb.cgi?T=JS&amp;NEWS=n&amp;CSC=Y&amp;PAGE=toc&amp;D=ovft&amp;AN=00001622-000000000-00000</t>
  </si>
  <si>
    <t>http://ovidsp.ovid.com/ovidweb.cgi?T=JS&amp;NEWS=n&amp;CSC=Y&amp;PAGE=toc&amp;D=ovft&amp;AN=00055735-000000000-00000</t>
  </si>
  <si>
    <t>http://ovidsp.ovid.com/ovidweb.cgi?T=JS&amp;NEWS=n&amp;CSC=Y&amp;PAGE=toc&amp;D=ovft&amp;AN=00075200-000000000-00000</t>
  </si>
  <si>
    <t>http://ovidsp.ovid.com/ovidweb.cgi?T=JS&amp;NEWS=n&amp;CSC=Y&amp;PAGE=toc&amp;D=ovft&amp;AN=00020840-000000000-00000</t>
  </si>
  <si>
    <t>http://ovidsp.ovid.com/ovidweb.cgi?T=JS&amp;NEWS=n&amp;CSC=Y&amp;PAGE=toc&amp;D=ovft&amp;AN=00008480-000000000-00000</t>
  </si>
  <si>
    <t>http://ovidsp.ovid.com/ovidweb.cgi?T=JS&amp;NEWS=n&amp;CSC=Y&amp;PAGE=toc&amp;D=ovft&amp;AN=00001504-000000000-00000</t>
  </si>
  <si>
    <t>http://ovidsp.ovid.com/ovidweb.cgi?T=JS&amp;NEWS=n&amp;CSC=Y&amp;PAGE=toc&amp;D=ovft&amp;AN=00063198-000000000-00000</t>
  </si>
  <si>
    <t>http://ovidsp.ovid.com/ovidweb.cgi?T=JS&amp;NEWS=n&amp;CSC=Y&amp;PAGE=toc&amp;D=ovft&amp;AN=00002281-000000000-00000</t>
  </si>
  <si>
    <t>http://ovidsp.ovid.com/ovidweb.cgi?T=JS&amp;NEWS=n&amp;CSC=Y&amp;PAGE=toc&amp;D=ovft&amp;AN=01263393-000000000-00000</t>
  </si>
  <si>
    <t>http://ovidsp.ovid.com/ovidweb.cgi?T=JS&amp;NEWS=n&amp;CSC=Y&amp;PAGE=toc&amp;D=ovft&amp;AN=00042307-000000000-00000</t>
  </si>
  <si>
    <t>http://ovidsp.ovid.com/ovidweb.cgi?T=JS&amp;NEWS=n&amp;CSC=Y&amp;PAGE=toc&amp;D=ovft&amp;AN=01337441-000000000-00000</t>
  </si>
  <si>
    <t>http://ovidsp.ovid.com/ovidweb.cgi?T=JS&amp;NEWS=n&amp;CSC=Y&amp;PAGE=toc&amp;D=ovft&amp;AN=00149619-000000000-00000</t>
  </si>
  <si>
    <t>http://ovidsp.ovid.com/ovidweb.cgi?T=JS&amp;NEWS=n&amp;CSC=Y&amp;PAGE=toc&amp;D=ovft&amp;AN=01206501-000000000-00000</t>
  </si>
  <si>
    <t>http://ovidsp.ovid.com/ovidweb.cgi?T=JS&amp;NEWS=n&amp;CSC=Y&amp;PAGE=toc&amp;D=ovft&amp;AN=00042728-000000000-00000</t>
  </si>
  <si>
    <t>http://ovidsp.ovid.com/ovidweb.cgi?T=JS&amp;NEWS=n&amp;CSC=Y&amp;PAGE=toc&amp;D=ovft&amp;AN=00003465-000000000-00000</t>
  </si>
  <si>
    <t>http://ovidsp.ovid.com/ovidweb.cgi?T=JS&amp;NEWS=n&amp;CSC=Y&amp;PAGE=toc&amp;D=ovft&amp;AN=00003453-000000000-00000</t>
  </si>
  <si>
    <t>http://ovidsp.ovid.com/ovidweb.cgi?T=JS&amp;NEWS=n&amp;CSC=Y&amp;PAGE=toc&amp;D=ovft&amp;AN=00003446-000000000-00000</t>
  </si>
  <si>
    <t>http://ovidsp.ovid.com/ovidweb.cgi?T=JS&amp;NEWS=n&amp;CSC=Y&amp;PAGE=toc&amp;D=ovft&amp;AN=00132981-000000000-00000</t>
  </si>
  <si>
    <t>http://ovidsp.ovid.com/ovidweb.cgi?T=JS&amp;NEWS=n&amp;CSC=Y&amp;PAGE=toc&amp;D=ovft&amp;AN=00001648-000000000-00000</t>
  </si>
  <si>
    <t>http://ovidsp.ovid.com/ovidweb.cgi?T=JS&amp;NEWS=n&amp;CSC=Y&amp;PAGE=toc&amp;D=ovft&amp;AN=00003643-000000000-00000</t>
  </si>
  <si>
    <t>http://ovidsp.ovid.com/ovidweb.cgi?T=JS&amp;NEWS=n&amp;CSC=Y&amp;PAGE=toc&amp;D=ovft&amp;AN=00008469-000000000-00000</t>
  </si>
  <si>
    <t>http://ovidsp.ovid.com/ovidweb.cgi?T=JS&amp;NEWS=n&amp;CSC=Y&amp;PAGE=toc&amp;D=ovft&amp;AN=00063110-000000000-00000</t>
  </si>
  <si>
    <t>http://ovidsp.ovid.com/ovidweb.cgi?T=JS&amp;NEWS=n&amp;CSC=Y&amp;PAGE=toc&amp;D=ovft&amp;AN=00042737-000000000-00000</t>
  </si>
  <si>
    <t>http://ovidsp.ovid.com/ovidweb.cgi?T=JS&amp;NEWS=n&amp;CSC=Y&amp;PAGE=toc&amp;D=ovft&amp;AN=00003677-000000000-00000</t>
  </si>
  <si>
    <t>http://ovidsp.ovid.com/ovidweb.cgi?T=JS&amp;NEWS=n&amp;CSC=Y&amp;PAGE=toc&amp;D=ovft&amp;AN=00140068-000000000-00000</t>
  </si>
  <si>
    <t>http://ovidsp.ovid.com/ovidweb.cgi?T=JS&amp;NEWS=n&amp;CSC=Y&amp;PAGE=toc&amp;D=ovft&amp;AN=00003727-000000000-00000</t>
  </si>
  <si>
    <t>http://ovidsp.ovid.com/ovidweb.cgi?T=JS&amp;NEWS=n&amp;CSC=Y&amp;PAGE=toc&amp;D=ovft&amp;AN=01436319-000000000-00000</t>
  </si>
  <si>
    <t>http://ovidsp.ovid.com/ovidweb.cgi?T=JS&amp;NEWS=n&amp;CSC=Y&amp;PAGE=toc&amp;D=ovft&amp;AN=00001610-000000000-00000</t>
  </si>
  <si>
    <t>http://ovidsp.ovid.com/ovidweb.cgi?T=JS&amp;NEWS=n&amp;CSC=Y&amp;PAGE=toc&amp;D=ovft&amp;AN=00023727-000000000-00000</t>
  </si>
  <si>
    <t>http://ovidsp.ovid.com/ovidweb.cgi?T=JS&amp;NEWS=n&amp;CSC=Y&amp;PAGE=toc&amp;D=ovft&amp;AN=00004010-000000000-00000</t>
  </si>
  <si>
    <t>http://ovidsp.ovid.com/ovidweb.cgi?T=JS&amp;NEWS=n&amp;CSC=Y&amp;PAGE=toc&amp;D=ovft&amp;AN=00126450-000000000-00000</t>
  </si>
  <si>
    <t>http://ovidsp.ovid.com/ovidweb.cgi?T=JS&amp;NEWS=n&amp;CSC=Y&amp;PAGE=toc&amp;D=ovft&amp;AN=00004032-000000000-00000</t>
  </si>
  <si>
    <t>http://ovidsp.ovid.com/ovidweb.cgi?T=JS&amp;NEWS=n&amp;CSC=Y&amp;PAGE=toc&amp;D=ovft&amp;AN=00025572-000000000-00000</t>
  </si>
  <si>
    <t>http://ovidsp.ovid.com/ovidweb.cgi?T=JS&amp;NEWS=n&amp;CSC=Y&amp;PAGE=toc&amp;D=ovft&amp;AN=01271221-000000000-00000</t>
  </si>
  <si>
    <t>http://ovidsp.ovid.com/ovidweb.cgi?T=JS&amp;NEWS=n&amp;CSC=Y&amp;PAGE=toc&amp;D=ovft&amp;AN=00004650-000000000-00000</t>
  </si>
  <si>
    <t>http://ovidsp.ovid.com/ovidweb.cgi?T=JS&amp;NEWS=n&amp;CSC=Y&amp;PAGE=toc&amp;D=ovft&amp;AN=01845097-000000000-00000</t>
  </si>
  <si>
    <t>http://ovidsp.ovid.com/ovidweb.cgi?T=JS&amp;NEWS=n&amp;CSC=Y&amp;PAGE=toc&amp;D=ovft&amp;AN=00004268-000000000-00000</t>
  </si>
  <si>
    <t>http://ovidsp.ovid.com/ovidweb.cgi?T=JS&amp;NEWS=n&amp;CSC=Y&amp;PAGE=toc&amp;D=ovft&amp;AN=00008505-000000000-00000</t>
  </si>
  <si>
    <t>http://ovidsp.ovid.com/ovidweb.cgi?T=JS&amp;NEWS=n&amp;CSC=Y&amp;PAGE=toc&amp;D=ovft&amp;AN=00001163-000000000-00000</t>
  </si>
  <si>
    <t>http://ovidsp.ovid.com/ovidweb.cgi?T=JS&amp;NEWS=n&amp;CSC=Y&amp;PAGE=toc&amp;D=ovft&amp;AN=00019048-000000000-00000</t>
  </si>
  <si>
    <t>http://ovidsp.ovid.com/ovidweb.cgi?T=JS&amp;NEWS=n&amp;CSC=Y&amp;PAGE=toc&amp;D=ovft&amp;AN=00004311-000000000-00000</t>
  </si>
  <si>
    <t>http://ovidsp.ovid.com/ovidweb.cgi?T=JS&amp;NEWS=n&amp;CSC=Y&amp;PAGE=toc&amp;D=ovft&amp;AN=00004850-000000000-00000</t>
  </si>
  <si>
    <t>http://ovidsp.ovid.com/ovidweb.cgi?T=JS&amp;NEWS=n&amp;CSC=Y&amp;PAGE=toc&amp;D=ovft&amp;AN=01258363-000000000-00000</t>
  </si>
  <si>
    <t>http://ovidsp.ovid.com/ovidweb.cgi?T=JS&amp;NEWS=n&amp;CSC=Y&amp;PAGE=toc&amp;D=ovft&amp;AN=00004347-000000000-00000</t>
  </si>
  <si>
    <t>http://ovidsp.ovid.com/ovidweb.cgi?T=JS&amp;NEWS=n&amp;CSC=Y&amp;PAGE=toc&amp;D=ovft&amp;AN=00004356-000000000-00000</t>
  </si>
  <si>
    <t>http://ovidsp.ovid.com/ovidweb.cgi?T=JS&amp;NEWS=n&amp;CSC=Y&amp;PAGE=toc&amp;D=ovft&amp;AN=00004397-000000000-00000</t>
  </si>
  <si>
    <t>http://ovidsp.ovid.com/ovidweb.cgi?T=JS&amp;NEWS=n&amp;CSC=Y&amp;PAGE=toc&amp;D=ovft&amp;AN=01198282-000000000-00000</t>
  </si>
  <si>
    <t>http://ovidsp.ovid.com/ovidweb.cgi?T=JS&amp;NEWS=n&amp;CSC=Y&amp;PAGE=toc&amp;D=ovft&amp;AN=00004424-000000000-00000</t>
  </si>
  <si>
    <t>http://ovidsp.ovid.com/ovidweb.cgi?T=JS&amp;NEWS=n&amp;CSC=Y&amp;PAGE=toc&amp;D=ovft&amp;AN=00126334-000000000-00000</t>
  </si>
  <si>
    <t>http://ovidsp.ovid.com/ovidweb.cgi?T=JS&amp;NEWS=n&amp;CSC=Y&amp;PAGE=toc&amp;D=ovft&amp;AN=00124743-000000000-00000</t>
  </si>
  <si>
    <t>http://ovidsp.ovid.com/ovidweb.cgi?T=JS&amp;NEWS=n&amp;CSC=Y&amp;PAGE=toc&amp;D=ovft&amp;AN=00005110-000000000-00000</t>
  </si>
  <si>
    <t>http://ovidsp.ovid.com/ovidweb.cgi?T=JS&amp;NEWS=n&amp;CSC=Y&amp;PAGE=toc&amp;D=ovft&amp;AN=01445442-000000000-00000</t>
  </si>
  <si>
    <t>http://ovidsp.ovid.com/ovidweb.cgi?T=JS&amp;NEWS=n&amp;CSC=Y&amp;PAGE=toc&amp;D=ovft&amp;AN=01709760-000000000-00000</t>
  </si>
  <si>
    <t>http://ovidsp.ovid.com/ovidweb.cgi?T=JS&amp;NEWS=n&amp;CSC=Y&amp;PAGE=toc&amp;D=ovft&amp;AN=01592394-000000000-00000</t>
  </si>
  <si>
    <t>http://ovidsp.ovid.com/ovidweb.cgi?T=JS&amp;NEWS=n&amp;CSC=Y&amp;PAGE=toc&amp;D=ovft&amp;AN=01271255-000000000-00000</t>
  </si>
  <si>
    <t>http://ovidsp.ovid.com/ovidweb.cgi?T=JS&amp;NEWS=n&amp;CSC=Y&amp;PAGE=toc&amp;D=ovft&amp;AN=00060867-000000000-00000</t>
  </si>
  <si>
    <t>http://ovidsp.ovid.com/ovidweb.cgi?T=JS&amp;NEWS=n&amp;CSC=Y&amp;PAGE=toc&amp;D=ovft&amp;AN=00004479-000000000-00000</t>
  </si>
  <si>
    <t>http://ovidsp.ovid.com/ovidweb.cgi?T=JS&amp;NEWS=n&amp;CSC=Y&amp;PAGE=toc&amp;D=ovft&amp;AN=01436970-000000000-00000</t>
  </si>
  <si>
    <t>http://ovidsp.ovid.com/ovidweb.cgi?T=JS&amp;NEWS=n&amp;CSC=Y&amp;PAGE=toc&amp;D=ovft&amp;AN=01273116-000000000-00000</t>
  </si>
  <si>
    <t>http://ovidsp.ovid.com/ovidweb.cgi?T=JS&amp;NEWS=n&amp;CSC=Y&amp;PAGE=toc&amp;D=ovft&amp;AN=01244665-000000000-00000</t>
  </si>
  <si>
    <t>http://ovidsp.ovid.com/ovidweb.cgi?T=JS&amp;NEWS=n&amp;CSC=Y&amp;PAGE=toc&amp;D=ovft&amp;AN=00005082-000000000-00000</t>
  </si>
  <si>
    <t>http://ovidsp.ovid.com/ovidweb.cgi?T=JS&amp;NEWS=n&amp;CSC=Y&amp;PAGE=toc&amp;D=ovft&amp;AN=00005344-000000000-00000</t>
  </si>
  <si>
    <t>http://ovidsp.ovid.com/ovidweb.cgi?T=JS&amp;NEWS=n&amp;CSC=Y&amp;PAGE=toc&amp;D=ovft&amp;AN=00005217-000000000-00000</t>
  </si>
  <si>
    <t>http://ovidsp.ovid.com/ovidweb.cgi?T=JS&amp;NEWS=n&amp;CSC=Y&amp;PAGE=toc&amp;D=ovft&amp;AN=00004669-000000000-00000</t>
  </si>
  <si>
    <t>http://ovidsp.ovid.com/ovidweb.cgi?T=JS&amp;NEWS=n&amp;CSC=Y&amp;PAGE=toc&amp;D=ovft&amp;AN=00004836-000000000-00000</t>
  </si>
  <si>
    <t>http://ovidsp.ovid.com/ovidweb.cgi?T=JS&amp;NEWS=n&amp;CSC=Y&amp;PAGE=toc&amp;D=ovft&amp;AN=00131402-000000000-00000</t>
  </si>
  <si>
    <t>http://ovidsp.ovid.com/ovidweb.cgi?T=JS&amp;NEWS=n&amp;CSC=Y&amp;PAGE=toc&amp;D=ovft&amp;AN=00004691-000000000-00000</t>
  </si>
  <si>
    <t>http://ovidsp.ovid.com/ovidweb.cgi?T=JS&amp;NEWS=n&amp;CSC=Y&amp;PAGE=toc&amp;D=ovft&amp;AN=00004714-000000000-00000</t>
  </si>
  <si>
    <t>http://ovidsp.ovid.com/ovidweb.cgi?T=JS&amp;NEWS=n&amp;CSC=Y&amp;PAGE=toc&amp;D=ovft&amp;AN=00004728-000000000-00000</t>
  </si>
  <si>
    <t>http://ovidsp.ovid.com/ovidweb.cgi?T=JS&amp;NEWS=n&amp;CSC=Y&amp;PAGE=toc&amp;D=ovft&amp;AN=00001665-000000000-00000</t>
  </si>
  <si>
    <t>http://ovidsp.ovid.com/ovidweb.cgi?T=JS&amp;NEWS=n&amp;CSC=Y&amp;PAGE=toc&amp;D=ovft&amp;AN=00004703-000000000-00000</t>
  </si>
  <si>
    <t>http://ovidsp.ovid.com/ovidweb.cgi?T=JS&amp;NEWS=n&amp;CSC=Y&amp;PAGE=toc&amp;D=ovft&amp;AN=00124509-000000000-00000</t>
  </si>
  <si>
    <t>http://ovidsp.ovid.com/ovidweb.cgi?T=JS&amp;NEWS=n&amp;CSC=Y&amp;PAGE=toc&amp;D=ovft&amp;AN=01263942-000000000-00000</t>
  </si>
  <si>
    <t>http://ovidsp.ovid.com/ovidweb.cgi?T=JS&amp;NEWS=n&amp;CSC=Y&amp;PAGE=toc&amp;D=ovft&amp;AN=00139143-000000000-00000</t>
  </si>
  <si>
    <t>http://ovidsp.ovid.com/ovidweb.cgi?T=JS&amp;NEWS=n&amp;CSC=Y&amp;PAGE=toc&amp;D=ovft&amp;AN=00061198-000000000-00000</t>
  </si>
  <si>
    <t>http://ovidsp.ovid.com/ovidweb.cgi?T=JS&amp;NEWS=n&amp;CSC=Y&amp;PAGE=toc&amp;D=ovft&amp;AN=00001199-000000000-00000</t>
  </si>
  <si>
    <t>http://ovidsp.ovid.com/ovidweb.cgi?T=JS&amp;NEWS=n&amp;CSC=Y&amp;PAGE=toc&amp;D=ovft&amp;AN=00129191-000000000-00000</t>
  </si>
  <si>
    <t>http://ovidsp.ovid.com/ovidweb.cgi?T=JS&amp;NEWS=n&amp;CSC=Y&amp;PAGE=toc&amp;D=ovft&amp;AN=00004872-000000000-00000</t>
  </si>
  <si>
    <t>http://ovidsp.ovid.com/ovidweb.cgi?T=JS&amp;NEWS=n&amp;CSC=Y&amp;PAGE=toc&amp;D=ovft&amp;AN=00002371-000000000-00000</t>
  </si>
  <si>
    <t>http://ovidsp.ovid.com/ovidweb.cgi?T=JS&amp;NEWS=n&amp;CSC=Y&amp;PAGE=toc&amp;D=ovft&amp;AN=00129804-000000000-00000</t>
  </si>
  <si>
    <t>http://ovidsp.ovid.com/ovidweb.cgi?T=JS&amp;NEWS=n&amp;CSC=Y&amp;PAGE=toc&amp;D=ovft&amp;AN=00128360-000000000-00000</t>
  </si>
  <si>
    <t>http://ovidsp.ovid.com/ovidweb.cgi?T=JS&amp;NEWS=n&amp;CSC=Y&amp;PAGE=toc&amp;D=ovft&amp;AN=00005053-000000000-00000</t>
  </si>
  <si>
    <t>http://ovidsp.ovid.com/ovidweb.cgi?T=JS&amp;NEWS=n&amp;CSC=Y&amp;PAGE=toc&amp;D=ovft&amp;AN=01253086-000000000-00000</t>
  </si>
  <si>
    <t>http://ovidsp.ovid.com/ovidweb.cgi?T=JS&amp;NEWS=n&amp;CSC=Y&amp;PAGE=toc&amp;D=ovft&amp;AN=00041327-000000000-00000</t>
  </si>
  <si>
    <t>http://ovidsp.ovid.com/ovidweb.cgi?T=JS&amp;NEWS=n&amp;CSC=Y&amp;PAGE=toc&amp;D=ovft&amp;AN=01376517-000000000-00000</t>
  </si>
  <si>
    <t>http://ovidsp.ovid.com/ovidweb.cgi?T=JS&amp;NEWS=n&amp;CSC=Y&amp;PAGE=toc&amp;D=ovft&amp;AN=00008506-000000000-00000</t>
  </si>
  <si>
    <t>http://ovidsp.ovid.com/ovidweb.cgi?T=JS&amp;NEWS=n&amp;CSC=Y&amp;PAGE=toc&amp;D=ovft&amp;AN=00001786-000000000-00000</t>
  </si>
  <si>
    <t>http://ovidsp.ovid.com/ovidweb.cgi?T=JS&amp;NEWS=n&amp;CSC=Y&amp;PAGE=toc&amp;D=ovft&amp;AN=00134372-000000000-00000</t>
  </si>
  <si>
    <t>http://ovidsp.ovid.com/ovidweb.cgi?T=JS&amp;NEWS=n&amp;CSC=Y&amp;PAGE=toc&amp;D=ovft&amp;AN=00043764-000000000-00000</t>
  </si>
  <si>
    <t>http://ovidsp.ovid.com/ovidweb.cgi?T=JS&amp;NEWS=n&amp;CSC=Y&amp;PAGE=toc&amp;D=ovft&amp;AN=00005131-000000000-00000</t>
  </si>
  <si>
    <t>http://ovidsp.ovid.com/ovidweb.cgi?T=JS&amp;NEWS=n&amp;CSC=Y&amp;PAGE=toc&amp;D=ovft&amp;AN=01209203-000000000-00000</t>
  </si>
  <si>
    <t>http://ovidsp.ovid.com/ovidweb.cgi?T=JS&amp;NEWS=n&amp;CSC=Y&amp;PAGE=toc&amp;D=ovft&amp;AN=00005176-000000000-00000</t>
  </si>
  <si>
    <t>http://ovidsp.ovid.com/ovidweb.cgi?T=JS&amp;NEWS=n&amp;CSC=Y&amp;PAGE=toc&amp;D=ovft&amp;AN=00043426-000000000-00000</t>
  </si>
  <si>
    <t>http://ovidsp.ovid.com/ovidweb.cgi?T=JS&amp;NEWS=n&amp;CSC=Y&amp;PAGE=toc&amp;D=ovft&amp;AN=01241398-000000000-00000</t>
  </si>
  <si>
    <t>http://ovidsp.ovid.com/ovidweb.cgi?T=JS&amp;NEWS=n&amp;CSC=Y&amp;PAGE=toc&amp;D=ovft&amp;AN=01202412-000000000-00000</t>
  </si>
  <si>
    <t>http://ovidsp.ovid.com/ovidweb.cgi?T=JS&amp;NEWS=n&amp;CSC=Y&amp;PAGE=toc&amp;D=ovft&amp;AN=01781601-000000000-00000</t>
  </si>
  <si>
    <t>http://ovidsp.ovid.com/ovidweb.cgi?T=JS&amp;NEWS=n&amp;CSC=Y&amp;PAGE=toc&amp;D=ovft&amp;AN=00005237-000000000-00000</t>
  </si>
  <si>
    <t>http://ovidsp.ovid.com/ovidweb.cgi?T=JS&amp;NEWS=n&amp;CSC=Y&amp;PAGE=toc&amp;D=ovft&amp;AN=00131746-000000000-00000</t>
  </si>
  <si>
    <t>http://ovidsp.ovid.com/ovidweb.cgi?T=JS&amp;NEWS=n&amp;CSC=Y&amp;PAGE=toc&amp;D=ovft&amp;AN=00124784-000000000-00000</t>
  </si>
  <si>
    <t>http://ovidsp.ovid.com/ovidweb.cgi?T=JS&amp;NEWS=n&amp;CSC=Y&amp;PAGE=toc&amp;D=ovft&amp;AN=00124278-000000000-00000</t>
  </si>
  <si>
    <t>http://ovidsp.ovid.com/ovidweb.cgi?T=JS&amp;NEWS=n&amp;CSC=Y&amp;PAGE=toc&amp;D=ovft&amp;AN=01720610-000000000-00000</t>
  </si>
  <si>
    <t>http://ovidsp.ovid.com/ovidweb.cgi?T=JS&amp;NEWS=n&amp;CSC=Y&amp;PAGE=toc&amp;D=ovft&amp;AN=01412499-000000000-00000</t>
  </si>
  <si>
    <t>http://ovidsp.ovid.com/ovidweb.cgi?T=JS&amp;NEWS=n&amp;CSC=Y&amp;PAGE=toc&amp;D=ovft&amp;AN=00005382-000000000-00000</t>
  </si>
  <si>
    <t>http://ovidsp.ovid.com/ovidweb.cgi?T=JS&amp;NEWS=n&amp;CSC=Y&amp;PAGE=toc&amp;D=ovft&amp;AN=01586154-000000000-00000</t>
  </si>
  <si>
    <t>http://ovidsp.ovid.com/ovidweb.cgi?T=JS&amp;NEWS=n&amp;CSC=Y&amp;PAGE=toc&amp;D=ovft&amp;AN=00043860-000000000-00000</t>
  </si>
  <si>
    <t>http://ovidsp.ovid.com/ovidweb.cgi?T=JS&amp;NEWS=n&amp;CSC=Y&amp;PAGE=toc&amp;D=ovft&amp;AN=00152192-000000000-00000</t>
  </si>
  <si>
    <t>http://ovidsp.ovid.com/ovidweb.cgi?T=JS&amp;NEWS=n&amp;CSC=Y&amp;PAGE=toc&amp;D=ovft&amp;AN=01274882-000000000-00000</t>
  </si>
  <si>
    <t>http://ovidsp.ovid.com/ovidweb.cgi?T=JS&amp;NEWS=n&amp;CSC=Y&amp;PAGE=toc&amp;D=ovft&amp;AN=00008526-000000000-00000</t>
  </si>
  <si>
    <t>http://ovidsp.ovid.com/ovidweb.cgi?T=JS&amp;NEWS=n&amp;CSC=Y&amp;PAGE=toc&amp;D=ovft&amp;AN=01300517-000000000-00000</t>
  </si>
  <si>
    <t>http://ovidsp.ovid.com/ovidweb.cgi?T=JS&amp;NEWS=n&amp;CSC=Y&amp;PAGE=toc&amp;D=ovft&amp;AN=01212983-000000000-00000</t>
  </si>
  <si>
    <t>http://ovidsp.ovid.com/ovidweb.cgi?T=JS&amp;NEWS=n&amp;CSC=Y&amp;PAGE=toc&amp;D=ovft&amp;AN=00005721-000000000-00000</t>
  </si>
  <si>
    <t>http://ovidsp.ovid.com/ovidweb.cgi?T=JS&amp;NEWS=n&amp;CSC=Y&amp;PAGE=toc&amp;D=ovft&amp;AN=00005650-000000000-00000</t>
  </si>
  <si>
    <t>http://ovidsp.ovid.com/ovidweb.cgi?T=JS&amp;NEWS=n&amp;CSC=Y&amp;PAGE=toc&amp;D=ovft&amp;AN=01394381-000000000-00000</t>
  </si>
  <si>
    <t>http://ovidsp.ovid.com/ovidweb.cgi?T=JS&amp;NEWS=n&amp;CSC=Y&amp;PAGE=main&amp;D=mesx</t>
  </si>
  <si>
    <t>http://ovidsp.ovid.com/ovidweb.cgi?T=JS&amp;NEWS=n&amp;CSC=Y&amp;PAGE=toc&amp;D=ovft&amp;AN=00005768-000000000-00000</t>
  </si>
  <si>
    <t>http://ovidsp.ovid.com/ovidweb.cgi?T=JS&amp;NEWS=n&amp;CSC=Y&amp;PAGE=toc&amp;D=ovft&amp;AN=00008390-000000000-00000</t>
  </si>
  <si>
    <t>http://ovidsp.ovid.com/ovidweb.cgi?T=JS&amp;NEWS=n&amp;CSC=Y&amp;PAGE=toc&amp;D=ovft&amp;AN=00042192-000000000-00000</t>
  </si>
  <si>
    <t>http://ovidsp.ovid.com/ovidweb.cgi?T=JS&amp;NEWS=n&amp;CSC=Y&amp;PAGE=toc&amp;D=ovft&amp;AN=01337225-000000000-00000</t>
  </si>
  <si>
    <t>http://ovidsp.ovid.com/ovidweb.cgi?T=JS&amp;NEWS=n&amp;CSC=Y&amp;PAGE=toc&amp;D=ovft&amp;AN=00127893-000000000-00000</t>
  </si>
  <si>
    <t>http://ovidsp.ovid.com/ovidweb.cgi?T=JS&amp;NEWS=n&amp;CSC=Y&amp;PAGE=toc&amp;D=ovft&amp;AN=00006114-000000000-00000</t>
  </si>
  <si>
    <t>http://ovidsp.ovid.com/ovidweb.cgi?T=JS&amp;NEWS=n&amp;CSC=Y&amp;PAGE=toc&amp;D=ovft&amp;AN=00132985-000000000-00000</t>
  </si>
  <si>
    <t>http://ovidsp.ovid.com/ovidweb.cgi?T=JS&amp;NEWS=n&amp;CSC=Y&amp;PAGE=toc&amp;D=ovft&amp;AN=01586158-000000000-00000</t>
  </si>
  <si>
    <t>http://ovidsp.ovid.com/ovidweb.cgi?T=JS&amp;NEWS=n&amp;CSC=Y&amp;PAGE=toc&amp;D=ovft&amp;AN=00001756-000000000-00000</t>
  </si>
  <si>
    <t>http://ovidsp.ovid.com/ovidweb.cgi?T=JS&amp;NEWS=n&amp;CSC=Y&amp;PAGE=toc&amp;D=ovft&amp;AN=00013414-000000000-00000</t>
  </si>
  <si>
    <t>http://ovidsp.ovid.com/ovidweb.cgi?T=JS&amp;NEWS=n&amp;CSC=Y&amp;PAGE=toc&amp;D=ovft&amp;AN=00006231-000000000-00000</t>
  </si>
  <si>
    <t>http://ovidsp.ovid.com/ovidweb.cgi?T=JS&amp;NEWS=n&amp;CSC=Y&amp;PAGE=toc&amp;D=ovft&amp;AN=00006223-000000000-00000</t>
  </si>
  <si>
    <t>http://ovidsp.ovid.com/ovidweb.cgi?T=JS&amp;NEWS=n&amp;CSC=Y&amp;PAGE=toc&amp;D=ovft&amp;AN=00006205-000000000-00000</t>
  </si>
  <si>
    <t>http://ovidsp.ovid.com/ovidweb.cgi?T=JS&amp;NEWS=n&amp;CSC=Y&amp;PAGE=toc&amp;D=ovft&amp;AN=00006216-000000000-00000</t>
  </si>
  <si>
    <t>http://ovidsp.ovid.com/ovidweb.cgi?T=JS&amp;NEWS=n&amp;CSC=Y&amp;PAGE=toc&amp;D=ovft&amp;AN=00152258-000000000-00000</t>
  </si>
  <si>
    <t>http://ovidsp.ovid.com/ovidweb.cgi?T=JS&amp;NEWS=n&amp;CSC=Y&amp;PAGE=toc&amp;D=ovft&amp;AN=00006247-000000000-00000</t>
  </si>
  <si>
    <t>http://ovidsp.ovid.com/ovidweb.cgi?T=JS&amp;NEWS=n&amp;CSC=Y&amp;PAGE=toc&amp;D=ovft&amp;AN=00006199-000000000-00000</t>
  </si>
  <si>
    <t>http://ovidsp.ovid.com/ovidweb.cgi?T=JS&amp;NEWS=n&amp;CSC=Y&amp;PAGE=toc&amp;D=ovft&amp;AN=00017285-000000000-00000</t>
  </si>
  <si>
    <t>http://ovidsp.ovid.com/ovidweb.cgi?T=JS&amp;NEWS=n&amp;CSC=Y&amp;PAGE=toc&amp;D=ovft&amp;AN=00132582-000000000-00000</t>
  </si>
  <si>
    <t>http://ovidsp.ovid.com/ovidweb.cgi?T=JS&amp;NEWS=n&amp;CSC=Y&amp;PAGE=toc&amp;D=ovft&amp;AN=00006254-000000000-00000</t>
  </si>
  <si>
    <t>http://ovidsp.ovid.com/ovidweb.cgi?T=JS&amp;NEWS=n&amp;CSC=Y&amp;PAGE=toc&amp;D=ovft&amp;AN=00006250-000000000-00000</t>
  </si>
  <si>
    <t>http://ovidsp.ovid.com/ovidweb.cgi?T=JS&amp;NEWS=n&amp;CSC=Y&amp;PAGE=toc&amp;D=ovft&amp;AN=00130989-000000000-00000</t>
  </si>
  <si>
    <t>http://ovidsp.ovid.com/ovidweb.cgi?T=JS&amp;NEWS=n&amp;CSC=Y&amp;PAGE=toc&amp;D=ovft&amp;AN=00002341-000000000-00000</t>
  </si>
  <si>
    <t>http://ovidsp.ovid.com/ovidweb.cgi?T=JS&amp;NEWS=n&amp;CSC=Y&amp;PAGE=toc&amp;D=ovft&amp;AN=00006324-000000000-00000</t>
  </si>
  <si>
    <t>http://ovidsp.ovid.com/ovidweb.cgi?T=JS&amp;NEWS=n&amp;CSC=Y&amp;PAGE=toc&amp;D=ovft&amp;AN=01271211-000000000-00000</t>
  </si>
  <si>
    <t>http://ovidsp.ovid.com/ovidweb.cgi?T=JS&amp;NEWS=n&amp;CSC=Y&amp;PAGE=toc&amp;D=ovft&amp;AN=00006416-000000000-00000</t>
  </si>
  <si>
    <t>http://ovidsp.ovid.com/ovidweb.cgi?T=JS&amp;NEWS=n&amp;CSC=Y&amp;PAGE=toc&amp;D=ovft&amp;AN=00129492-000000000-00000</t>
  </si>
  <si>
    <t>http://ovidsp.ovid.com/ovidweb.cgi?T=JS&amp;NEWS=n&amp;CSC=Y&amp;PAGE=toc&amp;D=ovft&amp;AN=01437870-000000000-00000</t>
  </si>
  <si>
    <t>http://ovidsp.ovid.com/ovidweb.cgi?T=JS&amp;NEWS=n&amp;CSC=Y&amp;PAGE=toc&amp;D=ovft&amp;AN=00006396-000000000-00000</t>
  </si>
  <si>
    <t>http://ovidsp.ovid.com/ovidweb.cgi?T=JS&amp;NEWS=n&amp;CSC=Y&amp;PAGE=toc&amp;D=ovft&amp;AN=00006676-000000000-00000</t>
  </si>
  <si>
    <t>http://ovidsp.ovid.com/ovidweb.cgi?T=JS&amp;NEWS=n&amp;CSC=Y&amp;PAGE=toc&amp;D=ovft&amp;AN=00130478-000000000-00000</t>
  </si>
  <si>
    <t>http://ovidsp.ovid.com/ovidweb.cgi?T=JS&amp;NEWS=n&amp;CSC=Y&amp;PAGE=toc&amp;D=ovft&amp;AN=00006565-000000000-00000</t>
  </si>
  <si>
    <t>http://ovidsp.ovid.com/ovidweb.cgi?T=JS&amp;NEWS=n&amp;CSC=Y&amp;PAGE=toc&amp;D=ovft&amp;AN=00006454-000000000-00000</t>
  </si>
  <si>
    <t>http://ovidsp.ovid.com/ovidweb.cgi?T=JS&amp;NEWS=n&amp;CSC=Y&amp;PAGE=toc&amp;D=ovft&amp;AN=00001577-000000000-00000</t>
  </si>
  <si>
    <t>http://ovidsp.ovid.com/ovidweb.cgi?T=JS&amp;NEWS=n&amp;CSC=Y&amp;PAGE=toc&amp;D=ovft&amp;AN=01213011-000000000-00000</t>
  </si>
  <si>
    <t>http://ovidsp.ovid.com/ovidweb.cgi?T=JS&amp;NEWS=n&amp;CSC=Y&amp;PAGE=toc&amp;D=ovft&amp;AN=00006534-000000000-00000</t>
  </si>
  <si>
    <t>http://ovidsp.ovid.com/ovidweb.cgi?T=JS&amp;NEWS=n&amp;CSC=Y&amp;PAGE=toc&amp;D=ovft&amp;AN=00006527-000000000-00000</t>
  </si>
  <si>
    <t>http://ovidsp.ovid.com/ovidweb.cgi?T=JS&amp;NEWS=n&amp;CSC=Y&amp;PAGE=toc&amp;D=ovft&amp;AN=00134384-000000000-00000</t>
  </si>
  <si>
    <t>http://ovidsp.ovid.com/ovidweb.cgi?T=JS&amp;NEWS=n&amp;CSC=Y&amp;PAGE=toc&amp;D=ovft&amp;AN=01269241-000000000-00000</t>
  </si>
  <si>
    <t>http://ovidsp.ovid.com/ovidweb.cgi?T=JS&amp;NEWS=n&amp;CSC=Y&amp;PAGE=toc&amp;D=ovft&amp;AN=00041444-000000000-00000</t>
  </si>
  <si>
    <t>http://ovidsp.ovid.com/ovidweb.cgi?T=JS&amp;NEWS=n&amp;CSC=Y&amp;PAGE=toc&amp;D=ovft&amp;AN=01300408-000000000-00000</t>
  </si>
  <si>
    <t>http://ovidsp.ovid.com/ovidweb.cgi?T=JS&amp;NEWS=n&amp;CSC=Y&amp;PAGE=toc&amp;D=ovft&amp;AN=00006842-000000000-00000</t>
  </si>
  <si>
    <t>http://ovidsp.ovid.com/ovidweb.cgi?T=JS&amp;NEWS=n&amp;CSC=Y&amp;PAGE=toc&amp;D=ovft&amp;AN=00019514-000000000-00000</t>
  </si>
  <si>
    <t>http://ovidsp.ovid.com/ovidweb.cgi?T=JS&amp;NEWS=n&amp;CSC=Y&amp;PAGE=toc&amp;D=ovft&amp;AN=00132986-000000000-00000</t>
  </si>
  <si>
    <t>http://ovidsp.ovid.com/ovidweb.cgi?T=JS&amp;NEWS=n&amp;CSC=Y&amp;PAGE=toc&amp;D=ovft&amp;AN=00006982-000000000-00000</t>
  </si>
  <si>
    <t>http://ovidsp.ovid.com/ovidweb.cgi?T=JS&amp;NEWS=n&amp;CSC=Y&amp;PAGE=toc&amp;D=ovft&amp;AN=01271216-000000000-00000</t>
  </si>
  <si>
    <t>http://ovidsp.ovid.com/ovidweb.cgi?T=JS&amp;NEWS=n&amp;CSC=Y&amp;PAGE=toc&amp;D=ovft&amp;AN=00013542-000000000-00000</t>
  </si>
  <si>
    <t>http://ovidsp.ovid.com/ovidweb.cgi?T=JS&amp;NEWS=n&amp;CSC=Y&amp;PAGE=toc&amp;D=ovft&amp;AN=00007435-000000000-00000</t>
  </si>
  <si>
    <t>http://ovidsp.ovid.com/ovidweb.cgi?T=JS&amp;NEWS=n&amp;CSC=Y&amp;PAGE=toc&amp;D=ovft&amp;AN=00024382-000000000-00000</t>
  </si>
  <si>
    <t>http://ovidsp.ovid.com/ovidweb.cgi?T=JS&amp;NEWS=n&amp;CSC=Y&amp;PAGE=toc&amp;D=ovft&amp;AN=01266021-000000000-00000</t>
  </si>
  <si>
    <t>http://ovidsp.ovid.com/ovidweb.cgi?T=JS&amp;NEWS=n&amp;CSC=Y&amp;PAGE=toc&amp;D=ovft&amp;AN=00007611-000000000-00000</t>
  </si>
  <si>
    <t>http://ovidsp.ovid.com/ovidweb.cgi?T=JS&amp;NEWS=n&amp;CSC=Y&amp;PAGE=toc&amp;D=ovft&amp;AN=00007632-000000000-00000</t>
  </si>
  <si>
    <t>http://ovidsp.ovid.com/ovidweb.cgi?T=JS&amp;NEWS=n&amp;CSC=Y&amp;PAGE=toc&amp;D=ovft&amp;AN=00132585-000000000-00000</t>
  </si>
  <si>
    <t>http://ovidsp.ovid.com/ovidweb.cgi?T=JS&amp;NEWS=n&amp;CSC=Y&amp;PAGE=toc&amp;D=ovft&amp;AN=00126548-000000000-00000</t>
  </si>
  <si>
    <t>http://ovidsp.ovid.com/ovidweb.cgi?T=JS&amp;NEWS=n&amp;CSC=Y&amp;PAGE=toc&amp;D=ovft&amp;AN=00007670-000000000-00000</t>
  </si>
  <si>
    <t>http://ovidsp.ovid.com/ovidweb.cgi?T=JS&amp;NEWS=n&amp;CSC=Y&amp;PAGE=toc&amp;D=ovft&amp;AN=00129689-000000000-00000</t>
  </si>
  <si>
    <t>http://ovidsp.ovid.com/ovidweb.cgi?T=JS&amp;NEWS=n&amp;CSC=Y&amp;PAGE=toc&amp;D=ovft&amp;AN=00132586-000000000-00000</t>
  </si>
  <si>
    <t>http://ovidsp.ovid.com/ovidweb.cgi?T=JS&amp;NEWS=n&amp;CSC=Y&amp;PAGE=toc&amp;D=ovft&amp;AN=00132587-000000000-00000</t>
  </si>
  <si>
    <t>http://ovidsp.ovid.com/ovidweb.cgi?T=JS&amp;NEWS=n&amp;CSC=Y&amp;PAGE=toc&amp;D=ovft&amp;AN=00130911-000000000-00000</t>
  </si>
  <si>
    <t>http://ovidsp.ovid.com/ovidweb.cgi?T=JS&amp;NEWS=n&amp;CSC=Y&amp;PAGE=toc&amp;D=ovft&amp;AN=00132588-000000000-00000</t>
  </si>
  <si>
    <t>http://ovidsp.ovid.com/ovidweb.cgi?T=JS&amp;NEWS=n&amp;CSC=Y&amp;PAGE=toc&amp;D=ovft&amp;AN=00145756-000000000-00000</t>
  </si>
  <si>
    <t>http://ovidsp.ovid.com/ovidweb.cgi?T=JS&amp;NEWS=n&amp;CSC=Y&amp;PAGE=toc&amp;D=ovft&amp;AN=00013611-000000000-00000</t>
  </si>
  <si>
    <t>http://ovidsp.ovid.com/ovidweb.cgi?T=JS&amp;NEWS=n&amp;CSC=Y&amp;PAGE=toc&amp;D=ovft&amp;AN=00132589-000000000-00000</t>
  </si>
  <si>
    <t>http://ovidsp.ovid.com/ovidweb.cgi?T=JS&amp;NEWS=n&amp;CSC=Y&amp;PAGE=toc&amp;D=yrovft&amp;AN=00401515-000000000-00000</t>
  </si>
  <si>
    <t>http://ovidsp.ovid.com/ovidweb.cgi?T=JS&amp;NEWS=n&amp;CSC=Y&amp;PAGE=toc&amp;D=ovft&amp;AN=00019616-000000000-00000</t>
  </si>
  <si>
    <t>http://ovidsp.ovid.com/ovidweb.cgi?T=JS&amp;NEWS=n&amp;CSC=Y&amp;PAGE=toc&amp;D=ovft&amp;AN=01367895-000000000-00000</t>
  </si>
  <si>
    <t>http://ovidsp.ovid.com/ovidweb.cgi?T=JS&amp;NEWS=n&amp;CSC=Y&amp;PAGE=toc&amp;D=ovft&amp;AN=00007691-000000000-00000</t>
  </si>
  <si>
    <t>http://ovidsp.ovid.com/ovidweb.cgi?T=JS&amp;NEWS=n&amp;CSC=Y&amp;PAGE=toc&amp;D=ovft&amp;AN=00008486-000000000-00000</t>
  </si>
  <si>
    <t>http://ovidsp.ovid.com/ovidweb.cgi?T=JS&amp;NEWS=n&amp;CSC=Y&amp;PAGE=toc&amp;D=ovft&amp;AN=00013614-000000000-00000</t>
  </si>
  <si>
    <t>http://ovidsp.ovid.com/ovidweb.cgi?T=JS&amp;NEWS=n&amp;CSC=Y&amp;PAGE=toc&amp;D=ovft&amp;AN=00011363-000000000-00000</t>
  </si>
  <si>
    <t>http://ovidsp.ovid.com/ovidweb.cgi?T=JS&amp;NEWS=n&amp;CSC=Y&amp;PAGE=toc&amp;D=ovft&amp;AN=00002142-000000000-00000</t>
  </si>
  <si>
    <t>http://ovidsp.ovid.com/ovidweb.cgi?T=JS&amp;NEWS=n&amp;CSC=Y&amp;PAGE=toc&amp;D=ovft&amp;AN=00587875-000000000-00000</t>
  </si>
  <si>
    <t>http://ovidsp.ovid.com/ovidweb.cgi?T=JS&amp;NEWS=n&amp;CSC=Y&amp;PAGE=toc&amp;D=ovft&amp;AN=00007890-000000000-00000</t>
  </si>
  <si>
    <t>Cobertura Cronológica del Journal</t>
  </si>
  <si>
    <t>Vol 1 #1 (1922) - Present</t>
  </si>
  <si>
    <t>ACG Case Reports Journal</t>
  </si>
  <si>
    <t>October 2013 - May 2020</t>
  </si>
  <si>
    <t>2326-3253</t>
  </si>
  <si>
    <t>ACR Open Rheumatology</t>
  </si>
  <si>
    <t>March 2019 - December 2019</t>
  </si>
  <si>
    <t>2578-5745</t>
  </si>
  <si>
    <t>Acute Medicine &amp; Surgery</t>
  </si>
  <si>
    <t>January 2014 - July 2019</t>
  </si>
  <si>
    <t>2052-8817</t>
  </si>
  <si>
    <t>Aging Medicine</t>
  </si>
  <si>
    <t>June 2018 - December 2019</t>
  </si>
  <si>
    <t>2475-0360</t>
  </si>
  <si>
    <t>American Journal of Alzheimer's Disease &amp; Other Dementias</t>
  </si>
  <si>
    <t>Winter 1986 - November-December 2019</t>
  </si>
  <si>
    <t>1.464 (2018)</t>
  </si>
  <si>
    <t>1533-3175</t>
  </si>
  <si>
    <t>Annals of Noninvasive Electrocardiology</t>
  </si>
  <si>
    <t>January 2004 - November 2019</t>
  </si>
  <si>
    <t>1.235 (2018)</t>
  </si>
  <si>
    <t>1082-720X</t>
  </si>
  <si>
    <t>Asia-Pacific Journal of Ophthalmology</t>
  </si>
  <si>
    <t>January/February 2012 - March-April 2020</t>
  </si>
  <si>
    <t>2162-0989</t>
  </si>
  <si>
    <t>Australian &amp; New Zealand Journal of Public Health</t>
  </si>
  <si>
    <t>February 2008 - April 2020</t>
  </si>
  <si>
    <t>1.911 (2018)</t>
  </si>
  <si>
    <t>1326-0200</t>
  </si>
  <si>
    <t>Blood Science</t>
  </si>
  <si>
    <t>August 2019 - January 2020</t>
  </si>
  <si>
    <t>2543-6368</t>
  </si>
  <si>
    <t>Brain Science Advances</t>
  </si>
  <si>
    <t>September 2015 - December 2018</t>
  </si>
  <si>
    <t>2096-5958</t>
  </si>
  <si>
    <t>Cell Proliferation</t>
  </si>
  <si>
    <t>February 2004 - March 2020</t>
  </si>
  <si>
    <t>5.039 (2018)</t>
  </si>
  <si>
    <t>0960-7722</t>
  </si>
  <si>
    <t>Chinese Medical Journal</t>
  </si>
  <si>
    <t>January 2006 - May 5, 2020</t>
  </si>
  <si>
    <t>1.555 (2018)</t>
  </si>
  <si>
    <t>0366-6999</t>
  </si>
  <si>
    <t>Clinical &amp; Translational Immunology</t>
  </si>
  <si>
    <t>November 2012 - April 2020</t>
  </si>
  <si>
    <t>2050-0068</t>
  </si>
  <si>
    <t>Clinical and Experimental Dental Research</t>
  </si>
  <si>
    <t>October 2015 - April 2020</t>
  </si>
  <si>
    <t>2057-4347</t>
  </si>
  <si>
    <t>Clinical and Translational Gastroenterology</t>
  </si>
  <si>
    <t>October 2010 - May 2020</t>
  </si>
  <si>
    <t>4.803 (2018)</t>
  </si>
  <si>
    <t>2155-384X</t>
  </si>
  <si>
    <t>Clinical Medicine</t>
  </si>
  <si>
    <t>January/February 2001 - March 2020</t>
  </si>
  <si>
    <t>1470-2118</t>
  </si>
  <si>
    <t>CMAJ Canadian Medical Association Journal</t>
  </si>
  <si>
    <t>January 1, 1993 - April 20, 2020</t>
  </si>
  <si>
    <t>6.938 (2018)</t>
  </si>
  <si>
    <t>0820-3946</t>
  </si>
  <si>
    <t>CNS: Neuroscience &amp; Therapeutics</t>
  </si>
  <si>
    <t>March 2008 - May 2020</t>
  </si>
  <si>
    <t>3.394 (2018)</t>
  </si>
  <si>
    <t>1755-5930</t>
  </si>
  <si>
    <t>Colombian Journal of Anesthesiology</t>
  </si>
  <si>
    <t>2012 - April-June 2020</t>
  </si>
  <si>
    <t>2256-2087</t>
  </si>
  <si>
    <t>Diabetes &amp; Vascular Disease Research</t>
  </si>
  <si>
    <t>May 2004 - March-April 2020</t>
  </si>
  <si>
    <t>2.357 (2018)</t>
  </si>
  <si>
    <t>1479-1641</t>
  </si>
  <si>
    <t>Ear, Nose, &amp; Throat Journal</t>
  </si>
  <si>
    <t>January 1999 - May 2020</t>
  </si>
  <si>
    <t>0145-5613</t>
  </si>
  <si>
    <t>Ecography</t>
  </si>
  <si>
    <t>February 2002 - May 2020</t>
  </si>
  <si>
    <t>5.946 (2018)</t>
  </si>
  <si>
    <t>0906-7590</t>
  </si>
  <si>
    <t>Egyptian Journal of Critical Care Medicine</t>
  </si>
  <si>
    <t>January 2013 - December 2018</t>
  </si>
  <si>
    <t>2090-7303</t>
  </si>
  <si>
    <t>Embo Molecular Medicine</t>
  </si>
  <si>
    <t>April 2009 - December 2019</t>
  </si>
  <si>
    <t>10.624 (2018)</t>
  </si>
  <si>
    <t>1757-4676</t>
  </si>
  <si>
    <t>Endocrinology, Diabetes &amp; Metabolism</t>
  </si>
  <si>
    <t>January 2018 - April 2020</t>
  </si>
  <si>
    <t>2398-9238</t>
  </si>
  <si>
    <t>Environmental Epidemiology</t>
  </si>
  <si>
    <t>September 2017 - June 2020</t>
  </si>
  <si>
    <t>2474-7882</t>
  </si>
  <si>
    <t>European Journal of Oncology Pharmacy</t>
  </si>
  <si>
    <t>January-March 2018 - April-June 2020</t>
  </si>
  <si>
    <t>2032-7072</t>
  </si>
  <si>
    <t>FEBS Open Bio</t>
  </si>
  <si>
    <t>December 1, 2011 - January 2020</t>
  </si>
  <si>
    <t>1.959 (2018)</t>
  </si>
  <si>
    <t>2211-5463</t>
  </si>
  <si>
    <t>Geriatric Orthopaedic Surgery &amp; Rehabilitation</t>
  </si>
  <si>
    <t>September 2010 - January-December 2018</t>
  </si>
  <si>
    <t>2151-4585</t>
  </si>
  <si>
    <t>Global Reproductive Health</t>
  </si>
  <si>
    <t>September 2016 - Spring 2020</t>
  </si>
  <si>
    <t>2473-3709</t>
  </si>
  <si>
    <t>Health Expectations</t>
  </si>
  <si>
    <t>March 2001 - April 2020</t>
  </si>
  <si>
    <t>2.847 (2018)</t>
  </si>
  <si>
    <t>1369-6513</t>
  </si>
  <si>
    <t>Healthy Aging Research</t>
  </si>
  <si>
    <t>2012 - June 2018</t>
  </si>
  <si>
    <t>2261-7434</t>
  </si>
  <si>
    <t>HemaSphere</t>
  </si>
  <si>
    <t>December 2017 - June 2020</t>
  </si>
  <si>
    <t>2572-9241</t>
  </si>
  <si>
    <t>Human Brain Mapping</t>
  </si>
  <si>
    <t>1993 - June 1, 2020</t>
  </si>
  <si>
    <t>4.554 (2018)</t>
  </si>
  <si>
    <t>1065-9471</t>
  </si>
  <si>
    <t>IJS Global Health</t>
  </si>
  <si>
    <t>July 2018 - March 2020</t>
  </si>
  <si>
    <t>2576-3342</t>
  </si>
  <si>
    <t>IJS Oncology</t>
  </si>
  <si>
    <t>May 2016 - June 2020</t>
  </si>
  <si>
    <t>2471-3864</t>
  </si>
  <si>
    <t>IJS Short Reports</t>
  </si>
  <si>
    <t>Oct-Dec 2016 - October-December 2019</t>
  </si>
  <si>
    <t>2468-7332</t>
  </si>
  <si>
    <t>IJU Case Reports</t>
  </si>
  <si>
    <t>March 2019 - May 2020</t>
  </si>
  <si>
    <t>2577-171X</t>
  </si>
  <si>
    <t>Infectious Microbes &amp; Diseases</t>
  </si>
  <si>
    <t>September 2019 - March 2020</t>
  </si>
  <si>
    <t>2641-5917</t>
  </si>
  <si>
    <t>International Journal of Dermatology and Venereology</t>
  </si>
  <si>
    <t>March 2019 - March 2020</t>
  </si>
  <si>
    <t>2096-5540</t>
  </si>
  <si>
    <t>International Journal of Methods in Psychiatric Research</t>
  </si>
  <si>
    <t>2003 - March 2020</t>
  </si>
  <si>
    <t>2.276 (2018)</t>
  </si>
  <si>
    <t>1049-8931</t>
  </si>
  <si>
    <t>Itch</t>
  </si>
  <si>
    <t>May 2016 - April-June 2020</t>
  </si>
  <si>
    <t>2380-5048</t>
  </si>
  <si>
    <t>JAAOS: Global Research &amp; Reviews</t>
  </si>
  <si>
    <t>March 2017 - January 2020</t>
  </si>
  <si>
    <t>2474-7661</t>
  </si>
  <si>
    <t>JAMA Network Open</t>
  </si>
  <si>
    <t>September 2019 - May 08, 2020</t>
  </si>
  <si>
    <t>2574-3805</t>
  </si>
  <si>
    <t>JBJS Open Access</t>
  </si>
  <si>
    <t>October 2016 - April-June 2020</t>
  </si>
  <si>
    <t>2472-7245</t>
  </si>
  <si>
    <t>JIMD Reports</t>
  </si>
  <si>
    <t>January 2020 - March 2020</t>
  </si>
  <si>
    <t>2192-8312</t>
  </si>
  <si>
    <t>JOR Spine</t>
  </si>
  <si>
    <t>March 2018 - March 2020</t>
  </si>
  <si>
    <t>2572-1143</t>
  </si>
  <si>
    <t>Journal of Applied Clinical Medical Physics</t>
  </si>
  <si>
    <t>Winter 2000 - April 2020</t>
  </si>
  <si>
    <t>1.544 (2018)</t>
  </si>
  <si>
    <t>1526-9914</t>
  </si>
  <si>
    <t>Journal of Arrhythmia</t>
  </si>
  <si>
    <t>August 2005 - April 2020</t>
  </si>
  <si>
    <t>1880-4276</t>
  </si>
  <si>
    <t>Journal of Bio-X Research</t>
  </si>
  <si>
    <t>June 2018 - March 2020</t>
  </si>
  <si>
    <t>2577-3585</t>
  </si>
  <si>
    <t>Journal of Cachexia, Sarcopenia and Muscle</t>
  </si>
  <si>
    <t>September 2010 - December 2019</t>
  </si>
  <si>
    <t>2190-6009</t>
  </si>
  <si>
    <t>Journal of Cataract &amp; Refractive Surgery Online Case Reports</t>
  </si>
  <si>
    <t>June 2013 - July 2020</t>
  </si>
  <si>
    <t>2214-1677</t>
  </si>
  <si>
    <t>Journal of Cellular and Molecular Medicine</t>
  </si>
  <si>
    <t>July 2000 - December 2019</t>
  </si>
  <si>
    <t>4.753 (2012)</t>
  </si>
  <si>
    <t>1582-1838</t>
  </si>
  <si>
    <t>Journal Of Clinical Laboratory Analysis</t>
  </si>
  <si>
    <t>2005 - April 2020</t>
  </si>
  <si>
    <t>1.728 (2018)</t>
  </si>
  <si>
    <t>0887-8013</t>
  </si>
  <si>
    <t>Journal of Cutaneous Immunology and Allergy</t>
  </si>
  <si>
    <t>February 2018 - April 2020</t>
  </si>
  <si>
    <t>2574-4593</t>
  </si>
  <si>
    <t>Journal of Flood Risk Management</t>
  </si>
  <si>
    <t>May 2008 - March 2020</t>
  </si>
  <si>
    <t>3.24 (2018)</t>
  </si>
  <si>
    <t>1753-318X</t>
  </si>
  <si>
    <t>Journal of Head &amp; Neck Anesthesia</t>
  </si>
  <si>
    <t>September 2016 - May 2020</t>
  </si>
  <si>
    <t>2475-5028</t>
  </si>
  <si>
    <t>Journal of Molecular Cell Biology</t>
  </si>
  <si>
    <t>October 2009 - March 2020</t>
  </si>
  <si>
    <t>4.671 (2018)</t>
  </si>
  <si>
    <t>1674-2788</t>
  </si>
  <si>
    <t>Journal of Neurological Surgery Reports</t>
  </si>
  <si>
    <t>June 2013 - January 2020</t>
  </si>
  <si>
    <t>2193-6358</t>
  </si>
  <si>
    <t>Journal of Occupational Health</t>
  </si>
  <si>
    <t>January 1996 - November 2019</t>
  </si>
  <si>
    <t>1.8 (2018)</t>
  </si>
  <si>
    <t>1341-9145</t>
  </si>
  <si>
    <t>Journal of Pancreatology</t>
  </si>
  <si>
    <t>December 2018 - March 2020</t>
  </si>
  <si>
    <t>2577-3577</t>
  </si>
  <si>
    <t>Journal of Psychosocial Oncology Research and Practice</t>
  </si>
  <si>
    <t>July 2019 - June 2020</t>
  </si>
  <si>
    <t>2637-5974</t>
  </si>
  <si>
    <t>Journal of the American Board of Family Medicine</t>
  </si>
  <si>
    <t>January/February 2006 - March/April 2020</t>
  </si>
  <si>
    <t>2.511 (2018)</t>
  </si>
  <si>
    <t>1557-2625</t>
  </si>
  <si>
    <t>Journal of the American Board of Family Practice</t>
  </si>
  <si>
    <t>January/February 1995 - November/December 2005</t>
  </si>
  <si>
    <t>0893-8652</t>
  </si>
  <si>
    <t>Journal of the Chinese Medical Association</t>
  </si>
  <si>
    <t>January 2005 - May 2020</t>
  </si>
  <si>
    <t>1.894 (2018)</t>
  </si>
  <si>
    <t>1726-4901</t>
  </si>
  <si>
    <t>Journal of the International AIDS Society</t>
  </si>
  <si>
    <t>July 2004 - April 2020</t>
  </si>
  <si>
    <t>5.192 (2018)</t>
  </si>
  <si>
    <t>1758-2652</t>
  </si>
  <si>
    <t>Journal of the Royal College of Physicians of London</t>
  </si>
  <si>
    <t>January/February 2000 - November/December 2000</t>
  </si>
  <si>
    <t>0035-8819</t>
  </si>
  <si>
    <t>Maternal and Child Nutrition</t>
  </si>
  <si>
    <t>January 2011 - April 2020</t>
  </si>
  <si>
    <t>3.305 (2018)</t>
  </si>
  <si>
    <t>1740-8695</t>
  </si>
  <si>
    <t>Maternal-Fetal Medicine</t>
  </si>
  <si>
    <t>July 2019 - April 2020</t>
  </si>
  <si>
    <t>2641-5895</t>
  </si>
  <si>
    <t>Microbial Biotechnology</t>
  </si>
  <si>
    <t>January 2008 - March 2020</t>
  </si>
  <si>
    <t>3.214 (2012)</t>
  </si>
  <si>
    <t>1751-7907</t>
  </si>
  <si>
    <t>Molecular Oncology</t>
  </si>
  <si>
    <t>June 2007 - May 2020</t>
  </si>
  <si>
    <t>6.701 (2012)</t>
  </si>
  <si>
    <t>1574-7891</t>
  </si>
  <si>
    <t>Neuroimage</t>
  </si>
  <si>
    <t>January 2003 - June 2020</t>
  </si>
  <si>
    <t>5.812 (2018)</t>
  </si>
  <si>
    <t>1053-8119</t>
  </si>
  <si>
    <t>Neurology Genetics</t>
  </si>
  <si>
    <t>June 2015 - April 2020</t>
  </si>
  <si>
    <t>2376-7839</t>
  </si>
  <si>
    <t>June 2014 - May 2020</t>
  </si>
  <si>
    <t>2332-7812</t>
  </si>
  <si>
    <t>Neuropsychopharmacology Reports</t>
  </si>
  <si>
    <t>2574-173X</t>
  </si>
  <si>
    <t>Open Forum Infectious Diseases</t>
  </si>
  <si>
    <t>March 2014 - May 2020</t>
  </si>
  <si>
    <t>3.371 (2018)</t>
  </si>
  <si>
    <t>2328-8957</t>
  </si>
  <si>
    <t>Orthopaedic Surgery</t>
  </si>
  <si>
    <t>February 2009 - April 2020</t>
  </si>
  <si>
    <t>1.331 (2018)</t>
  </si>
  <si>
    <t>1757-7853</t>
  </si>
  <si>
    <t>OTA International</t>
  </si>
  <si>
    <t>May 2018 - June 2020</t>
  </si>
  <si>
    <t>2574-2167</t>
  </si>
  <si>
    <t>Paediatric and Neonatal Pain</t>
  </si>
  <si>
    <t>September 2019 - December 2019</t>
  </si>
  <si>
    <t>2637-3807</t>
  </si>
  <si>
    <t>PAIN Reports</t>
  </si>
  <si>
    <t>July 2016 - March/April 2020</t>
  </si>
  <si>
    <t>2471-2531</t>
  </si>
  <si>
    <t>Pediatric Investigation</t>
  </si>
  <si>
    <t>December 2017 - March 2020</t>
  </si>
  <si>
    <t>2574-2272</t>
  </si>
  <si>
    <t>Pediatric Quality &amp; Safety</t>
  </si>
  <si>
    <t>September 2016 - May/June 2020</t>
  </si>
  <si>
    <t>2472-0054</t>
  </si>
  <si>
    <t>Plastic and Reconstructive Surgery</t>
  </si>
  <si>
    <t>April 2013 - April 2020</t>
  </si>
  <si>
    <t>3.946 (2018)</t>
  </si>
  <si>
    <t>2169-7574</t>
  </si>
  <si>
    <t>Porto Biomedical Journal</t>
  </si>
  <si>
    <t>March/April 2016 - March-April 2020</t>
  </si>
  <si>
    <t>2444-8664</t>
  </si>
  <si>
    <t>Progress in Preventive Medicine</t>
  </si>
  <si>
    <t>December 2016 - June 2020</t>
  </si>
  <si>
    <t>2473-294X</t>
  </si>
  <si>
    <t>Reproductive Medicine and Biology</t>
  </si>
  <si>
    <t>March 2002 - October 2018</t>
  </si>
  <si>
    <t>1445-5781</t>
  </si>
  <si>
    <t>Social Cognitive &amp; Affective Neuroscience</t>
  </si>
  <si>
    <t>March 2009 - January 2020</t>
  </si>
  <si>
    <t>3.662 (2018)</t>
  </si>
  <si>
    <t>1749-5016</t>
  </si>
  <si>
    <t>Stem Cells Translational Medicine</t>
  </si>
  <si>
    <t>January 2015 - June 2020</t>
  </si>
  <si>
    <t>5.962 (2018)</t>
  </si>
  <si>
    <t>2157-6580</t>
  </si>
  <si>
    <t>Technology in Cancer Research &amp; Treatment</t>
  </si>
  <si>
    <t>February 2002 - 2019</t>
  </si>
  <si>
    <t>1.481 (2018)</t>
  </si>
  <si>
    <t>1533-0346</t>
  </si>
  <si>
    <t>The Kaohsiung Journal of Medical Sciences</t>
  </si>
  <si>
    <t>January 2019 - April 2020</t>
  </si>
  <si>
    <t>1.291 (2018)</t>
  </si>
  <si>
    <t>1607-551X</t>
  </si>
  <si>
    <t>Transplantation Direct</t>
  </si>
  <si>
    <t>February 2015 - June 2020</t>
  </si>
  <si>
    <t>2373-8731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</si>
</sst>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b/>
      <sz val="9"/>
      <color rgb="FFFFFFFF"/>
      <name val="Arial"/>
      <family val="2"/>
    </font>
    <font>
      <u/>
      <sz val="9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Fill="1" applyBorder="1"/>
    <xf numFmtId="0" fontId="3" fillId="0" borderId="1" xfId="0" quotePrefix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5" fontId="3" fillId="0" borderId="1" xfId="1" quotePrefix="1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5" fillId="0" borderId="1" xfId="2" applyFont="1" applyFill="1" applyBorder="1"/>
    <xf numFmtId="0" fontId="0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7" fillId="0" borderId="1" xfId="2" applyFont="1" applyFill="1" applyBorder="1"/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83B35-7E12-43D1-8437-C5D3D3E091BD}">
  <dimension ref="A1:J302"/>
  <sheetViews>
    <sheetView showGridLines="0" tabSelected="1" topLeftCell="C1" zoomScale="85" zoomScaleNormal="85" workbookViewId="0">
      <pane ySplit="1" topLeftCell="A275" activePane="bottomLeft" state="frozen"/>
      <selection pane="bottomLeft" activeCell="G275" sqref="G275"/>
    </sheetView>
  </sheetViews>
  <sheetFormatPr baseColWidth="10" defaultColWidth="10.85546875" defaultRowHeight="15" x14ac:dyDescent="0.25"/>
  <cols>
    <col min="1" max="1" width="5.42578125" style="1" bestFit="1" customWidth="1"/>
    <col min="2" max="2" width="40.7109375" style="1" bestFit="1" customWidth="1"/>
    <col min="3" max="3" width="80.7109375" bestFit="1" customWidth="1"/>
    <col min="4" max="4" width="29.7109375" style="1" bestFit="1" customWidth="1"/>
    <col min="5" max="5" width="30" style="1" bestFit="1" customWidth="1"/>
    <col min="6" max="6" width="12.140625" style="1" bestFit="1" customWidth="1"/>
    <col min="7" max="7" width="25.28515625" style="1" bestFit="1" customWidth="1"/>
    <col min="8" max="8" width="9.7109375" style="1" bestFit="1" customWidth="1"/>
    <col min="9" max="9" width="90.7109375" style="9" bestFit="1" customWidth="1"/>
    <col min="10" max="10" width="17" customWidth="1"/>
  </cols>
  <sheetData>
    <row r="1" spans="1:10" ht="42.4" customHeight="1" x14ac:dyDescent="0.25">
      <c r="A1" s="7" t="s">
        <v>0</v>
      </c>
      <c r="B1" s="7" t="s">
        <v>1</v>
      </c>
      <c r="C1" s="7" t="s">
        <v>6</v>
      </c>
      <c r="D1" s="7" t="s">
        <v>2</v>
      </c>
      <c r="E1" s="7" t="s">
        <v>1039</v>
      </c>
      <c r="F1" s="7" t="s">
        <v>4</v>
      </c>
      <c r="G1" s="7" t="s">
        <v>3</v>
      </c>
      <c r="H1" s="7" t="s">
        <v>5</v>
      </c>
      <c r="I1" s="10" t="s">
        <v>7</v>
      </c>
      <c r="J1" s="7" t="s">
        <v>8</v>
      </c>
    </row>
    <row r="2" spans="1:10" x14ac:dyDescent="0.25">
      <c r="A2" s="4">
        <v>1</v>
      </c>
      <c r="B2" s="4" t="s">
        <v>223</v>
      </c>
      <c r="C2" s="2" t="s">
        <v>11</v>
      </c>
      <c r="D2" s="4" t="s">
        <v>427</v>
      </c>
      <c r="E2" s="4" t="s">
        <v>427</v>
      </c>
      <c r="F2" s="3" t="s">
        <v>646</v>
      </c>
      <c r="G2" s="4" t="s">
        <v>10</v>
      </c>
      <c r="H2" s="4">
        <v>25753126</v>
      </c>
      <c r="I2" s="8" t="s">
        <v>768</v>
      </c>
      <c r="J2" s="5" t="s">
        <v>218</v>
      </c>
    </row>
    <row r="3" spans="1:10" x14ac:dyDescent="0.25">
      <c r="A3" s="4">
        <f>A2+1</f>
        <v>2</v>
      </c>
      <c r="B3" s="4" t="s">
        <v>223</v>
      </c>
      <c r="C3" s="2" t="s">
        <v>13</v>
      </c>
      <c r="D3" s="4" t="s">
        <v>428</v>
      </c>
      <c r="E3" s="4" t="s">
        <v>428</v>
      </c>
      <c r="F3" s="3" t="s">
        <v>647</v>
      </c>
      <c r="G3" s="4" t="s">
        <v>10</v>
      </c>
      <c r="H3" s="4">
        <v>10402446</v>
      </c>
      <c r="I3" s="8" t="s">
        <v>769</v>
      </c>
      <c r="J3" s="5" t="s">
        <v>218</v>
      </c>
    </row>
    <row r="4" spans="1:10" x14ac:dyDescent="0.25">
      <c r="A4" s="4">
        <f t="shared" ref="A4:A67" si="0">A3+1</f>
        <v>3</v>
      </c>
      <c r="B4" s="4" t="s">
        <v>223</v>
      </c>
      <c r="C4" s="2" t="s">
        <v>332</v>
      </c>
      <c r="D4" s="4" t="s">
        <v>9</v>
      </c>
      <c r="E4" s="4" t="s">
        <v>9</v>
      </c>
      <c r="F4" s="3" t="s">
        <v>9</v>
      </c>
      <c r="G4" s="4" t="s">
        <v>10</v>
      </c>
      <c r="H4" s="4" t="s">
        <v>9</v>
      </c>
      <c r="I4" s="8" t="s">
        <v>770</v>
      </c>
      <c r="J4" s="5" t="s">
        <v>218</v>
      </c>
    </row>
    <row r="5" spans="1:10" x14ac:dyDescent="0.25">
      <c r="A5" s="4">
        <f t="shared" si="0"/>
        <v>4</v>
      </c>
      <c r="B5" s="4" t="s">
        <v>223</v>
      </c>
      <c r="C5" s="2" t="s">
        <v>333</v>
      </c>
      <c r="D5" s="4" t="s">
        <v>429</v>
      </c>
      <c r="E5" s="4" t="s">
        <v>429</v>
      </c>
      <c r="F5" s="3" t="s">
        <v>648</v>
      </c>
      <c r="G5" s="4" t="s">
        <v>10</v>
      </c>
      <c r="H5" s="4">
        <v>10915397</v>
      </c>
      <c r="I5" s="8" t="s">
        <v>771</v>
      </c>
      <c r="J5" s="5" t="s">
        <v>218</v>
      </c>
    </row>
    <row r="6" spans="1:10" x14ac:dyDescent="0.25">
      <c r="A6" s="4">
        <f t="shared" si="0"/>
        <v>5</v>
      </c>
      <c r="B6" s="4" t="s">
        <v>223</v>
      </c>
      <c r="C6" s="2" t="s">
        <v>15</v>
      </c>
      <c r="D6" s="4" t="s">
        <v>430</v>
      </c>
      <c r="E6" s="4" t="s">
        <v>430</v>
      </c>
      <c r="F6" s="3" t="s">
        <v>9</v>
      </c>
      <c r="G6" s="4" t="s">
        <v>10</v>
      </c>
      <c r="H6" s="4">
        <v>15315754</v>
      </c>
      <c r="I6" s="8" t="s">
        <v>772</v>
      </c>
      <c r="J6" s="5" t="s">
        <v>218</v>
      </c>
    </row>
    <row r="7" spans="1:10" x14ac:dyDescent="0.25">
      <c r="A7" s="4">
        <f t="shared" si="0"/>
        <v>6</v>
      </c>
      <c r="B7" s="4" t="s">
        <v>223</v>
      </c>
      <c r="C7" s="2" t="s">
        <v>16</v>
      </c>
      <c r="D7" s="4" t="s">
        <v>431</v>
      </c>
      <c r="E7" s="4" t="s">
        <v>431</v>
      </c>
      <c r="F7" s="3" t="s">
        <v>9</v>
      </c>
      <c r="G7" s="4" t="s">
        <v>10</v>
      </c>
      <c r="H7" s="4">
        <v>19314485</v>
      </c>
      <c r="I7" s="8" t="s">
        <v>773</v>
      </c>
      <c r="J7" s="5" t="s">
        <v>218</v>
      </c>
    </row>
    <row r="8" spans="1:10" x14ac:dyDescent="0.25">
      <c r="A8" s="4">
        <f t="shared" si="0"/>
        <v>7</v>
      </c>
      <c r="B8" s="4" t="s">
        <v>223</v>
      </c>
      <c r="C8" s="2" t="s">
        <v>17</v>
      </c>
      <c r="D8" s="4" t="s">
        <v>432</v>
      </c>
      <c r="E8" s="4" t="s">
        <v>432</v>
      </c>
      <c r="F8" s="3" t="s">
        <v>649</v>
      </c>
      <c r="G8" s="4" t="s">
        <v>10</v>
      </c>
      <c r="H8" s="4">
        <v>10724109</v>
      </c>
      <c r="I8" s="8" t="s">
        <v>774</v>
      </c>
      <c r="J8" s="5" t="s">
        <v>218</v>
      </c>
    </row>
    <row r="9" spans="1:10" x14ac:dyDescent="0.25">
      <c r="A9" s="4">
        <f t="shared" si="0"/>
        <v>8</v>
      </c>
      <c r="B9" s="4" t="s">
        <v>223</v>
      </c>
      <c r="C9" s="2" t="s">
        <v>18</v>
      </c>
      <c r="D9" s="4" t="s">
        <v>433</v>
      </c>
      <c r="E9" s="4" t="s">
        <v>433</v>
      </c>
      <c r="F9" s="3" t="s">
        <v>650</v>
      </c>
      <c r="G9" s="4" t="s">
        <v>10</v>
      </c>
      <c r="H9" s="4">
        <v>15360903</v>
      </c>
      <c r="I9" s="8" t="s">
        <v>775</v>
      </c>
      <c r="J9" s="5" t="s">
        <v>218</v>
      </c>
    </row>
    <row r="10" spans="1:10" x14ac:dyDescent="0.25">
      <c r="A10" s="4">
        <f t="shared" si="0"/>
        <v>9</v>
      </c>
      <c r="B10" s="4" t="s">
        <v>223</v>
      </c>
      <c r="C10" s="2" t="s">
        <v>334</v>
      </c>
      <c r="D10" s="4" t="s">
        <v>434</v>
      </c>
      <c r="E10" s="4" t="s">
        <v>434</v>
      </c>
      <c r="F10" s="3" t="s">
        <v>651</v>
      </c>
      <c r="G10" s="4" t="s">
        <v>10</v>
      </c>
      <c r="H10" s="4">
        <v>1619268</v>
      </c>
      <c r="I10" s="8" t="s">
        <v>776</v>
      </c>
      <c r="J10" s="5" t="s">
        <v>218</v>
      </c>
    </row>
    <row r="11" spans="1:10" x14ac:dyDescent="0.25">
      <c r="A11" s="4">
        <f t="shared" si="0"/>
        <v>10</v>
      </c>
      <c r="B11" s="4" t="s">
        <v>223</v>
      </c>
      <c r="C11" s="2" t="s">
        <v>335</v>
      </c>
      <c r="D11" s="4" t="s">
        <v>435</v>
      </c>
      <c r="E11" s="4" t="s">
        <v>435</v>
      </c>
      <c r="F11" s="3" t="s">
        <v>652</v>
      </c>
      <c r="G11" s="4" t="s">
        <v>10</v>
      </c>
      <c r="H11" s="4">
        <v>15277941</v>
      </c>
      <c r="I11" s="8" t="s">
        <v>777</v>
      </c>
      <c r="J11" s="5" t="s">
        <v>218</v>
      </c>
    </row>
    <row r="12" spans="1:10" x14ac:dyDescent="0.25">
      <c r="A12" s="4">
        <f t="shared" si="0"/>
        <v>11</v>
      </c>
      <c r="B12" s="4" t="s">
        <v>223</v>
      </c>
      <c r="C12" s="2" t="s">
        <v>20</v>
      </c>
      <c r="D12" s="4" t="s">
        <v>436</v>
      </c>
      <c r="E12" s="4" t="s">
        <v>436</v>
      </c>
      <c r="F12" s="3" t="s">
        <v>9</v>
      </c>
      <c r="G12" s="4" t="s">
        <v>10</v>
      </c>
      <c r="H12" s="4">
        <v>446394</v>
      </c>
      <c r="I12" s="8" t="s">
        <v>778</v>
      </c>
      <c r="J12" s="5" t="s">
        <v>218</v>
      </c>
    </row>
    <row r="13" spans="1:10" x14ac:dyDescent="0.25">
      <c r="A13" s="4">
        <f t="shared" si="0"/>
        <v>12</v>
      </c>
      <c r="B13" s="4" t="s">
        <v>223</v>
      </c>
      <c r="C13" s="2" t="s">
        <v>336</v>
      </c>
      <c r="D13" s="4" t="s">
        <v>437</v>
      </c>
      <c r="E13" s="4" t="s">
        <v>437</v>
      </c>
      <c r="F13" s="3" t="s">
        <v>653</v>
      </c>
      <c r="G13" s="4" t="s">
        <v>10</v>
      </c>
      <c r="H13" s="4">
        <v>2699370</v>
      </c>
      <c r="I13" s="8" t="s">
        <v>779</v>
      </c>
      <c r="J13" s="5" t="s">
        <v>218</v>
      </c>
    </row>
    <row r="14" spans="1:10" x14ac:dyDescent="0.25">
      <c r="A14" s="4">
        <f t="shared" si="0"/>
        <v>13</v>
      </c>
      <c r="B14" s="4" t="s">
        <v>223</v>
      </c>
      <c r="C14" s="2" t="s">
        <v>337</v>
      </c>
      <c r="D14" s="4" t="s">
        <v>438</v>
      </c>
      <c r="E14" s="4" t="s">
        <v>438</v>
      </c>
      <c r="F14" s="3" t="s">
        <v>654</v>
      </c>
      <c r="G14" s="4" t="s">
        <v>10</v>
      </c>
      <c r="H14" s="4" t="s">
        <v>745</v>
      </c>
      <c r="I14" s="8" t="s">
        <v>780</v>
      </c>
      <c r="J14" s="5" t="s">
        <v>218</v>
      </c>
    </row>
    <row r="15" spans="1:10" x14ac:dyDescent="0.25">
      <c r="A15" s="4">
        <f t="shared" si="0"/>
        <v>14</v>
      </c>
      <c r="B15" s="4" t="s">
        <v>223</v>
      </c>
      <c r="C15" s="2" t="s">
        <v>338</v>
      </c>
      <c r="D15" s="4" t="s">
        <v>9</v>
      </c>
      <c r="E15" s="4" t="s">
        <v>9</v>
      </c>
      <c r="F15" s="3" t="s">
        <v>9</v>
      </c>
      <c r="G15" s="4" t="s">
        <v>10</v>
      </c>
      <c r="H15" s="4">
        <v>23815949</v>
      </c>
      <c r="I15" s="8" t="s">
        <v>219</v>
      </c>
      <c r="J15" s="5" t="s">
        <v>218</v>
      </c>
    </row>
    <row r="16" spans="1:10" x14ac:dyDescent="0.25">
      <c r="A16" s="4">
        <f t="shared" si="0"/>
        <v>15</v>
      </c>
      <c r="B16" s="4" t="s">
        <v>223</v>
      </c>
      <c r="C16" s="2" t="s">
        <v>339</v>
      </c>
      <c r="D16" s="4" t="s">
        <v>439</v>
      </c>
      <c r="E16" s="4" t="s">
        <v>439</v>
      </c>
      <c r="F16" s="3" t="s">
        <v>655</v>
      </c>
      <c r="G16" s="4" t="s">
        <v>10</v>
      </c>
      <c r="H16" s="4">
        <v>8930341</v>
      </c>
      <c r="I16" s="8" t="s">
        <v>781</v>
      </c>
      <c r="J16" s="5" t="s">
        <v>218</v>
      </c>
    </row>
    <row r="17" spans="1:10" x14ac:dyDescent="0.25">
      <c r="A17" s="4">
        <f t="shared" si="0"/>
        <v>16</v>
      </c>
      <c r="B17" s="4" t="s">
        <v>223</v>
      </c>
      <c r="C17" s="2" t="s">
        <v>340</v>
      </c>
      <c r="D17" s="4" t="s">
        <v>9</v>
      </c>
      <c r="E17" s="4" t="s">
        <v>9</v>
      </c>
      <c r="F17" s="3" t="s">
        <v>9</v>
      </c>
      <c r="G17" s="4" t="s">
        <v>10</v>
      </c>
      <c r="H17" s="4">
        <v>19363001</v>
      </c>
      <c r="I17" s="8" t="s">
        <v>782</v>
      </c>
      <c r="J17" s="5" t="s">
        <v>218</v>
      </c>
    </row>
    <row r="18" spans="1:10" x14ac:dyDescent="0.25">
      <c r="A18" s="4">
        <f t="shared" si="0"/>
        <v>17</v>
      </c>
      <c r="B18" s="4" t="s">
        <v>223</v>
      </c>
      <c r="C18" s="2" t="s">
        <v>21</v>
      </c>
      <c r="D18" s="4" t="s">
        <v>440</v>
      </c>
      <c r="E18" s="4" t="s">
        <v>440</v>
      </c>
      <c r="F18" s="3" t="s">
        <v>656</v>
      </c>
      <c r="G18" s="4" t="s">
        <v>10</v>
      </c>
      <c r="H18" s="4">
        <v>2773732</v>
      </c>
      <c r="I18" s="8" t="s">
        <v>783</v>
      </c>
      <c r="J18" s="5" t="s">
        <v>218</v>
      </c>
    </row>
    <row r="19" spans="1:10" x14ac:dyDescent="0.25">
      <c r="A19" s="4">
        <f t="shared" si="0"/>
        <v>18</v>
      </c>
      <c r="B19" s="4" t="s">
        <v>223</v>
      </c>
      <c r="C19" s="2" t="s">
        <v>22</v>
      </c>
      <c r="D19" s="4" t="s">
        <v>441</v>
      </c>
      <c r="E19" s="4" t="s">
        <v>441</v>
      </c>
      <c r="F19" s="3" t="s">
        <v>657</v>
      </c>
      <c r="G19" s="4" t="s">
        <v>10</v>
      </c>
      <c r="H19" s="4">
        <v>1931091</v>
      </c>
      <c r="I19" s="8" t="s">
        <v>784</v>
      </c>
      <c r="J19" s="5" t="s">
        <v>218</v>
      </c>
    </row>
    <row r="20" spans="1:10" x14ac:dyDescent="0.25">
      <c r="A20" s="4">
        <f t="shared" si="0"/>
        <v>19</v>
      </c>
      <c r="B20" s="4" t="s">
        <v>223</v>
      </c>
      <c r="C20" s="2" t="s">
        <v>341</v>
      </c>
      <c r="D20" s="4" t="s">
        <v>442</v>
      </c>
      <c r="E20" s="4" t="s">
        <v>442</v>
      </c>
      <c r="F20" s="3" t="s">
        <v>658</v>
      </c>
      <c r="G20" s="4" t="s">
        <v>10</v>
      </c>
      <c r="H20" s="4">
        <v>1957910</v>
      </c>
      <c r="I20" s="8" t="s">
        <v>785</v>
      </c>
      <c r="J20" s="5" t="s">
        <v>218</v>
      </c>
    </row>
    <row r="21" spans="1:10" x14ac:dyDescent="0.25">
      <c r="A21" s="4">
        <f t="shared" si="0"/>
        <v>20</v>
      </c>
      <c r="B21" s="4" t="s">
        <v>223</v>
      </c>
      <c r="C21" s="2" t="s">
        <v>23</v>
      </c>
      <c r="D21" s="4" t="s">
        <v>443</v>
      </c>
      <c r="E21" s="4" t="s">
        <v>443</v>
      </c>
      <c r="F21" s="3" t="s">
        <v>659</v>
      </c>
      <c r="G21" s="4" t="s">
        <v>10</v>
      </c>
      <c r="H21" s="4">
        <v>8949115</v>
      </c>
      <c r="I21" s="8" t="s">
        <v>786</v>
      </c>
      <c r="J21" s="5" t="s">
        <v>218</v>
      </c>
    </row>
    <row r="22" spans="1:10" x14ac:dyDescent="0.25">
      <c r="A22" s="4">
        <f t="shared" si="0"/>
        <v>21</v>
      </c>
      <c r="B22" s="4" t="s">
        <v>223</v>
      </c>
      <c r="C22" s="2" t="s">
        <v>24</v>
      </c>
      <c r="D22" s="4" t="s">
        <v>444</v>
      </c>
      <c r="E22" s="4" t="s">
        <v>444</v>
      </c>
      <c r="F22" s="3" t="s">
        <v>660</v>
      </c>
      <c r="G22" s="4" t="s">
        <v>10</v>
      </c>
      <c r="H22" s="4">
        <v>1475185</v>
      </c>
      <c r="I22" s="8" t="s">
        <v>787</v>
      </c>
      <c r="J22" s="5" t="s">
        <v>218</v>
      </c>
    </row>
    <row r="23" spans="1:10" x14ac:dyDescent="0.25">
      <c r="A23" s="4">
        <f t="shared" si="0"/>
        <v>22</v>
      </c>
      <c r="B23" s="4" t="s">
        <v>223</v>
      </c>
      <c r="C23" s="2" t="s">
        <v>25</v>
      </c>
      <c r="D23" s="4" t="s">
        <v>432</v>
      </c>
      <c r="E23" s="4" t="s">
        <v>432</v>
      </c>
      <c r="F23" s="3" t="s">
        <v>661</v>
      </c>
      <c r="G23" s="4" t="s">
        <v>10</v>
      </c>
      <c r="H23" s="4">
        <v>10752765</v>
      </c>
      <c r="I23" s="8" t="s">
        <v>788</v>
      </c>
      <c r="J23" s="5" t="s">
        <v>218</v>
      </c>
    </row>
    <row r="24" spans="1:10" x14ac:dyDescent="0.25">
      <c r="A24" s="4">
        <f t="shared" si="0"/>
        <v>23</v>
      </c>
      <c r="B24" s="4" t="s">
        <v>223</v>
      </c>
      <c r="C24" s="2" t="s">
        <v>26</v>
      </c>
      <c r="D24" s="4" t="s">
        <v>445</v>
      </c>
      <c r="E24" s="4" t="s">
        <v>445</v>
      </c>
      <c r="F24" s="3" t="s">
        <v>662</v>
      </c>
      <c r="G24" s="4" t="s">
        <v>10</v>
      </c>
      <c r="H24" s="4">
        <v>32999</v>
      </c>
      <c r="I24" s="8" t="s">
        <v>789</v>
      </c>
      <c r="J24" s="5" t="s">
        <v>218</v>
      </c>
    </row>
    <row r="25" spans="1:10" x14ac:dyDescent="0.25">
      <c r="A25" s="4">
        <f t="shared" si="0"/>
        <v>24</v>
      </c>
      <c r="B25" s="4" t="s">
        <v>223</v>
      </c>
      <c r="C25" s="2" t="s">
        <v>12</v>
      </c>
      <c r="D25" s="4" t="s">
        <v>446</v>
      </c>
      <c r="E25" s="4" t="s">
        <v>446</v>
      </c>
      <c r="F25" s="3" t="s">
        <v>663</v>
      </c>
      <c r="G25" s="4" t="s">
        <v>10</v>
      </c>
      <c r="H25" s="4">
        <v>33022</v>
      </c>
      <c r="I25" s="8" t="s">
        <v>790</v>
      </c>
      <c r="J25" s="5" t="s">
        <v>218</v>
      </c>
    </row>
    <row r="26" spans="1:10" x14ac:dyDescent="0.25">
      <c r="A26" s="4">
        <f t="shared" si="0"/>
        <v>25</v>
      </c>
      <c r="B26" s="4" t="s">
        <v>223</v>
      </c>
      <c r="C26" s="2" t="s">
        <v>27</v>
      </c>
      <c r="D26" s="4" t="s">
        <v>447</v>
      </c>
      <c r="E26" s="4" t="s">
        <v>447</v>
      </c>
      <c r="F26" s="3" t="s">
        <v>664</v>
      </c>
      <c r="G26" s="4" t="s">
        <v>10</v>
      </c>
      <c r="H26" s="4">
        <v>1487043</v>
      </c>
      <c r="I26" s="8" t="s">
        <v>791</v>
      </c>
      <c r="J26" s="5" t="s">
        <v>218</v>
      </c>
    </row>
    <row r="27" spans="1:10" x14ac:dyDescent="0.25">
      <c r="A27" s="4">
        <f t="shared" si="0"/>
        <v>26</v>
      </c>
      <c r="B27" s="4" t="s">
        <v>223</v>
      </c>
      <c r="C27" s="2" t="s">
        <v>28</v>
      </c>
      <c r="D27" s="4" t="s">
        <v>448</v>
      </c>
      <c r="E27" s="4" t="s">
        <v>448</v>
      </c>
      <c r="F27" s="3" t="s">
        <v>665</v>
      </c>
      <c r="G27" s="4" t="s">
        <v>10</v>
      </c>
      <c r="H27" s="4">
        <v>34932</v>
      </c>
      <c r="I27" s="8" t="s">
        <v>792</v>
      </c>
      <c r="J27" s="5" t="s">
        <v>218</v>
      </c>
    </row>
    <row r="28" spans="1:10" x14ac:dyDescent="0.25">
      <c r="A28" s="4">
        <f t="shared" si="0"/>
        <v>27</v>
      </c>
      <c r="B28" s="4" t="s">
        <v>223</v>
      </c>
      <c r="C28" s="2" t="s">
        <v>342</v>
      </c>
      <c r="D28" s="4" t="s">
        <v>449</v>
      </c>
      <c r="E28" s="4" t="s">
        <v>449</v>
      </c>
      <c r="F28" s="3" t="s">
        <v>666</v>
      </c>
      <c r="G28" s="4" t="s">
        <v>10</v>
      </c>
      <c r="H28" s="4">
        <v>9594973</v>
      </c>
      <c r="I28" s="8" t="s">
        <v>793</v>
      </c>
      <c r="J28" s="5" t="s">
        <v>218</v>
      </c>
    </row>
    <row r="29" spans="1:10" x14ac:dyDescent="0.25">
      <c r="A29" s="4">
        <f t="shared" si="0"/>
        <v>28</v>
      </c>
      <c r="B29" s="4" t="s">
        <v>223</v>
      </c>
      <c r="C29" s="2" t="s">
        <v>29</v>
      </c>
      <c r="D29" s="4" t="s">
        <v>450</v>
      </c>
      <c r="E29" s="4" t="s">
        <v>450</v>
      </c>
      <c r="F29" s="3" t="s">
        <v>30</v>
      </c>
      <c r="G29" s="4" t="s">
        <v>10</v>
      </c>
      <c r="H29" s="4">
        <v>10623345</v>
      </c>
      <c r="I29" s="8" t="s">
        <v>794</v>
      </c>
      <c r="J29" s="5" t="s">
        <v>218</v>
      </c>
    </row>
    <row r="30" spans="1:10" x14ac:dyDescent="0.25">
      <c r="A30" s="4">
        <f t="shared" si="0"/>
        <v>29</v>
      </c>
      <c r="B30" s="4" t="s">
        <v>223</v>
      </c>
      <c r="C30" s="2" t="s">
        <v>343</v>
      </c>
      <c r="D30" s="4" t="s">
        <v>451</v>
      </c>
      <c r="E30" s="4" t="s">
        <v>451</v>
      </c>
      <c r="F30" s="3" t="s">
        <v>667</v>
      </c>
      <c r="G30" s="4" t="s">
        <v>10</v>
      </c>
      <c r="H30" s="4">
        <v>10795642</v>
      </c>
      <c r="I30" s="8" t="s">
        <v>795</v>
      </c>
      <c r="J30" s="5" t="s">
        <v>218</v>
      </c>
    </row>
    <row r="31" spans="1:10" x14ac:dyDescent="0.25">
      <c r="A31" s="4">
        <f t="shared" si="0"/>
        <v>30</v>
      </c>
      <c r="B31" s="4" t="s">
        <v>223</v>
      </c>
      <c r="C31" s="2" t="s">
        <v>31</v>
      </c>
      <c r="D31" s="4" t="s">
        <v>452</v>
      </c>
      <c r="E31" s="4" t="s">
        <v>452</v>
      </c>
      <c r="F31" s="3" t="s">
        <v>9</v>
      </c>
      <c r="G31" s="4" t="s">
        <v>10</v>
      </c>
      <c r="H31" s="4" t="s">
        <v>746</v>
      </c>
      <c r="I31" s="8" t="s">
        <v>796</v>
      </c>
      <c r="J31" s="5" t="s">
        <v>218</v>
      </c>
    </row>
    <row r="32" spans="1:10" x14ac:dyDescent="0.25">
      <c r="A32" s="4">
        <f t="shared" si="0"/>
        <v>31</v>
      </c>
      <c r="B32" s="4" t="s">
        <v>223</v>
      </c>
      <c r="C32" s="2" t="s">
        <v>32</v>
      </c>
      <c r="D32" s="4" t="s">
        <v>453</v>
      </c>
      <c r="E32" s="4" t="s">
        <v>453</v>
      </c>
      <c r="F32" s="3" t="s">
        <v>668</v>
      </c>
      <c r="G32" s="4" t="s">
        <v>10</v>
      </c>
      <c r="H32" s="4">
        <v>10582916</v>
      </c>
      <c r="I32" s="8" t="s">
        <v>797</v>
      </c>
      <c r="J32" s="5" t="s">
        <v>218</v>
      </c>
    </row>
    <row r="33" spans="1:10" x14ac:dyDescent="0.25">
      <c r="A33" s="4">
        <f t="shared" si="0"/>
        <v>32</v>
      </c>
      <c r="B33" s="4" t="s">
        <v>223</v>
      </c>
      <c r="C33" s="2" t="s">
        <v>344</v>
      </c>
      <c r="D33" s="4" t="s">
        <v>454</v>
      </c>
      <c r="E33" s="4" t="s">
        <v>454</v>
      </c>
      <c r="F33" s="3" t="s">
        <v>9</v>
      </c>
      <c r="G33" s="4" t="s">
        <v>10</v>
      </c>
      <c r="H33" s="4">
        <v>8947376</v>
      </c>
      <c r="I33" s="8" t="s">
        <v>798</v>
      </c>
      <c r="J33" s="5" t="s">
        <v>218</v>
      </c>
    </row>
    <row r="34" spans="1:10" x14ac:dyDescent="0.25">
      <c r="A34" s="4">
        <f t="shared" si="0"/>
        <v>33</v>
      </c>
      <c r="B34" s="4" t="s">
        <v>223</v>
      </c>
      <c r="C34" s="2" t="s">
        <v>33</v>
      </c>
      <c r="D34" s="4" t="s">
        <v>449</v>
      </c>
      <c r="E34" s="4" t="s">
        <v>449</v>
      </c>
      <c r="F34" s="3" t="s">
        <v>669</v>
      </c>
      <c r="G34" s="4" t="s">
        <v>10</v>
      </c>
      <c r="H34" s="4">
        <v>9558810</v>
      </c>
      <c r="I34" s="8" t="s">
        <v>799</v>
      </c>
      <c r="J34" s="5" t="s">
        <v>218</v>
      </c>
    </row>
    <row r="35" spans="1:10" x14ac:dyDescent="0.25">
      <c r="A35" s="4">
        <f t="shared" si="0"/>
        <v>34</v>
      </c>
      <c r="B35" s="4" t="s">
        <v>223</v>
      </c>
      <c r="C35" s="2" t="s">
        <v>345</v>
      </c>
      <c r="D35" s="4" t="s">
        <v>455</v>
      </c>
      <c r="E35" s="4" t="s">
        <v>455</v>
      </c>
      <c r="F35" s="3" t="s">
        <v>9</v>
      </c>
      <c r="G35" s="4" t="s">
        <v>10</v>
      </c>
      <c r="H35" s="4">
        <v>10809775</v>
      </c>
      <c r="I35" s="8" t="s">
        <v>800</v>
      </c>
      <c r="J35" s="5" t="s">
        <v>218</v>
      </c>
    </row>
    <row r="36" spans="1:10" x14ac:dyDescent="0.25">
      <c r="A36" s="4">
        <f t="shared" si="0"/>
        <v>35</v>
      </c>
      <c r="B36" s="4" t="s">
        <v>223</v>
      </c>
      <c r="C36" s="2" t="s">
        <v>346</v>
      </c>
      <c r="D36" s="4" t="s">
        <v>456</v>
      </c>
      <c r="E36" s="4" t="s">
        <v>456</v>
      </c>
      <c r="F36" s="3" t="s">
        <v>670</v>
      </c>
      <c r="G36" s="4" t="s">
        <v>10</v>
      </c>
      <c r="H36" s="4">
        <v>9575235</v>
      </c>
      <c r="I36" s="8" t="s">
        <v>801</v>
      </c>
      <c r="J36" s="5" t="s">
        <v>218</v>
      </c>
    </row>
    <row r="37" spans="1:10" x14ac:dyDescent="0.25">
      <c r="A37" s="4">
        <f t="shared" si="0"/>
        <v>36</v>
      </c>
      <c r="B37" s="4" t="s">
        <v>223</v>
      </c>
      <c r="C37" s="2" t="s">
        <v>34</v>
      </c>
      <c r="D37" s="4" t="s">
        <v>457</v>
      </c>
      <c r="E37" s="4" t="s">
        <v>457</v>
      </c>
      <c r="F37" s="3" t="s">
        <v>671</v>
      </c>
      <c r="G37" s="4" t="s">
        <v>10</v>
      </c>
      <c r="H37" s="4">
        <v>13595237</v>
      </c>
      <c r="I37" s="8" t="s">
        <v>802</v>
      </c>
      <c r="J37" s="5" t="s">
        <v>218</v>
      </c>
    </row>
    <row r="38" spans="1:10" x14ac:dyDescent="0.25">
      <c r="A38" s="4">
        <f t="shared" si="0"/>
        <v>37</v>
      </c>
      <c r="B38" s="4" t="s">
        <v>223</v>
      </c>
      <c r="C38" s="2" t="s">
        <v>35</v>
      </c>
      <c r="D38" s="4" t="s">
        <v>457</v>
      </c>
      <c r="E38" s="4" t="s">
        <v>457</v>
      </c>
      <c r="F38" s="3" t="s">
        <v>9</v>
      </c>
      <c r="G38" s="4" t="s">
        <v>10</v>
      </c>
      <c r="H38" s="4">
        <v>15533271</v>
      </c>
      <c r="I38" s="8" t="s">
        <v>297</v>
      </c>
      <c r="J38" s="5" t="s">
        <v>217</v>
      </c>
    </row>
    <row r="39" spans="1:10" x14ac:dyDescent="0.25">
      <c r="A39" s="4">
        <f t="shared" si="0"/>
        <v>38</v>
      </c>
      <c r="B39" s="4" t="s">
        <v>223</v>
      </c>
      <c r="C39" s="2" t="s">
        <v>37</v>
      </c>
      <c r="D39" s="4" t="s">
        <v>458</v>
      </c>
      <c r="E39" s="4" t="s">
        <v>458</v>
      </c>
      <c r="F39" s="3" t="s">
        <v>9</v>
      </c>
      <c r="G39" s="4" t="s">
        <v>10</v>
      </c>
      <c r="H39" s="4">
        <v>23684720</v>
      </c>
      <c r="I39" s="8" t="s">
        <v>298</v>
      </c>
      <c r="J39" s="5" t="s">
        <v>218</v>
      </c>
    </row>
    <row r="40" spans="1:10" x14ac:dyDescent="0.25">
      <c r="A40" s="4">
        <f t="shared" si="0"/>
        <v>39</v>
      </c>
      <c r="B40" s="4" t="s">
        <v>223</v>
      </c>
      <c r="C40" s="2" t="s">
        <v>347</v>
      </c>
      <c r="D40" s="4" t="s">
        <v>459</v>
      </c>
      <c r="E40" s="4" t="s">
        <v>459</v>
      </c>
      <c r="F40" s="3" t="s">
        <v>672</v>
      </c>
      <c r="G40" s="4" t="s">
        <v>10</v>
      </c>
      <c r="H40" s="4">
        <v>15289117</v>
      </c>
      <c r="I40" s="8" t="s">
        <v>803</v>
      </c>
      <c r="J40" s="5" t="s">
        <v>218</v>
      </c>
    </row>
    <row r="41" spans="1:10" x14ac:dyDescent="0.25">
      <c r="A41" s="4">
        <f t="shared" si="0"/>
        <v>40</v>
      </c>
      <c r="B41" s="4" t="s">
        <v>223</v>
      </c>
      <c r="C41" s="2" t="s">
        <v>348</v>
      </c>
      <c r="D41" s="4" t="s">
        <v>460</v>
      </c>
      <c r="E41" s="4" t="s">
        <v>460</v>
      </c>
      <c r="F41" s="3" t="s">
        <v>673</v>
      </c>
      <c r="G41" s="4" t="s">
        <v>10</v>
      </c>
      <c r="H41" s="4" t="s">
        <v>747</v>
      </c>
      <c r="I41" s="8" t="s">
        <v>804</v>
      </c>
      <c r="J41" s="5" t="s">
        <v>218</v>
      </c>
    </row>
    <row r="42" spans="1:10" x14ac:dyDescent="0.25">
      <c r="A42" s="4">
        <f t="shared" si="0"/>
        <v>41</v>
      </c>
      <c r="B42" s="4" t="s">
        <v>223</v>
      </c>
      <c r="C42" s="2" t="s">
        <v>38</v>
      </c>
      <c r="D42" s="4" t="s">
        <v>461</v>
      </c>
      <c r="E42" s="4" t="s">
        <v>461</v>
      </c>
      <c r="F42" s="3" t="s">
        <v>674</v>
      </c>
      <c r="G42" s="4" t="s">
        <v>10</v>
      </c>
      <c r="H42" s="4">
        <v>10615377</v>
      </c>
      <c r="I42" s="8" t="s">
        <v>805</v>
      </c>
      <c r="J42" s="5" t="s">
        <v>218</v>
      </c>
    </row>
    <row r="43" spans="1:10" x14ac:dyDescent="0.25">
      <c r="A43" s="4">
        <f t="shared" si="0"/>
        <v>42</v>
      </c>
      <c r="B43" s="4" t="s">
        <v>223</v>
      </c>
      <c r="C43" s="2" t="s">
        <v>39</v>
      </c>
      <c r="D43" s="4" t="s">
        <v>462</v>
      </c>
      <c r="E43" s="4" t="s">
        <v>462</v>
      </c>
      <c r="F43" s="3" t="s">
        <v>9</v>
      </c>
      <c r="G43" s="4" t="s">
        <v>10</v>
      </c>
      <c r="H43" s="4">
        <v>15417891</v>
      </c>
      <c r="I43" s="8" t="s">
        <v>806</v>
      </c>
      <c r="J43" s="5" t="s">
        <v>218</v>
      </c>
    </row>
    <row r="44" spans="1:10" x14ac:dyDescent="0.25">
      <c r="A44" s="4">
        <f t="shared" si="0"/>
        <v>43</v>
      </c>
      <c r="B44" s="4" t="s">
        <v>223</v>
      </c>
      <c r="C44" s="2" t="s">
        <v>349</v>
      </c>
      <c r="D44" s="4" t="s">
        <v>463</v>
      </c>
      <c r="E44" s="4" t="s">
        <v>463</v>
      </c>
      <c r="F44" s="3" t="s">
        <v>9</v>
      </c>
      <c r="G44" s="4" t="s">
        <v>10</v>
      </c>
      <c r="H44" s="4">
        <v>21626898</v>
      </c>
      <c r="I44" s="8" t="s">
        <v>807</v>
      </c>
      <c r="J44" s="5" t="s">
        <v>218</v>
      </c>
    </row>
    <row r="45" spans="1:10" x14ac:dyDescent="0.25">
      <c r="A45" s="4">
        <f t="shared" si="0"/>
        <v>44</v>
      </c>
      <c r="B45" s="4" t="s">
        <v>223</v>
      </c>
      <c r="C45" s="2" t="s">
        <v>40</v>
      </c>
      <c r="D45" s="4" t="s">
        <v>464</v>
      </c>
      <c r="E45" s="4" t="s">
        <v>464</v>
      </c>
      <c r="F45" s="3" t="s">
        <v>675</v>
      </c>
      <c r="G45" s="4" t="s">
        <v>10</v>
      </c>
      <c r="H45" s="4">
        <v>15382931</v>
      </c>
      <c r="I45" s="8" t="s">
        <v>808</v>
      </c>
      <c r="J45" s="5" t="s">
        <v>218</v>
      </c>
    </row>
    <row r="46" spans="1:10" x14ac:dyDescent="0.25">
      <c r="A46" s="4">
        <f t="shared" si="0"/>
        <v>45</v>
      </c>
      <c r="B46" s="4" t="s">
        <v>223</v>
      </c>
      <c r="C46" s="2" t="s">
        <v>41</v>
      </c>
      <c r="D46" s="4" t="s">
        <v>465</v>
      </c>
      <c r="E46" s="4" t="s">
        <v>465</v>
      </c>
      <c r="F46" s="3" t="s">
        <v>676</v>
      </c>
      <c r="G46" s="4" t="s">
        <v>10</v>
      </c>
      <c r="H46" s="4">
        <v>97322</v>
      </c>
      <c r="I46" s="8" t="s">
        <v>809</v>
      </c>
      <c r="J46" s="5" t="s">
        <v>218</v>
      </c>
    </row>
    <row r="47" spans="1:10" x14ac:dyDescent="0.25">
      <c r="A47" s="4">
        <f t="shared" si="0"/>
        <v>46</v>
      </c>
      <c r="B47" s="4" t="s">
        <v>223</v>
      </c>
      <c r="C47" s="2" t="s">
        <v>42</v>
      </c>
      <c r="D47" s="4" t="s">
        <v>466</v>
      </c>
      <c r="E47" s="4" t="s">
        <v>466</v>
      </c>
      <c r="F47" s="3" t="s">
        <v>677</v>
      </c>
      <c r="G47" s="4" t="s">
        <v>10</v>
      </c>
      <c r="H47" s="4">
        <v>97330</v>
      </c>
      <c r="I47" s="8" t="s">
        <v>810</v>
      </c>
      <c r="J47" s="5" t="s">
        <v>218</v>
      </c>
    </row>
    <row r="48" spans="1:10" x14ac:dyDescent="0.25">
      <c r="A48" s="4">
        <f t="shared" si="0"/>
        <v>47</v>
      </c>
      <c r="B48" s="4" t="s">
        <v>223</v>
      </c>
      <c r="C48" s="2" t="s">
        <v>43</v>
      </c>
      <c r="D48" s="4" t="s">
        <v>467</v>
      </c>
      <c r="E48" s="4" t="s">
        <v>467</v>
      </c>
      <c r="F48" s="3" t="s">
        <v>678</v>
      </c>
      <c r="G48" s="4" t="s">
        <v>10</v>
      </c>
      <c r="H48" s="4">
        <v>19413149</v>
      </c>
      <c r="I48" s="8" t="s">
        <v>811</v>
      </c>
      <c r="J48" s="5" t="s">
        <v>218</v>
      </c>
    </row>
    <row r="49" spans="1:10" x14ac:dyDescent="0.25">
      <c r="A49" s="4">
        <f t="shared" si="0"/>
        <v>48</v>
      </c>
      <c r="B49" s="4" t="s">
        <v>223</v>
      </c>
      <c r="C49" s="2" t="s">
        <v>44</v>
      </c>
      <c r="D49" s="4" t="s">
        <v>467</v>
      </c>
      <c r="E49" s="4" t="s">
        <v>467</v>
      </c>
      <c r="F49" s="3" t="s">
        <v>679</v>
      </c>
      <c r="G49" s="4" t="s">
        <v>10</v>
      </c>
      <c r="H49" s="4">
        <v>19419651</v>
      </c>
      <c r="I49" s="8" t="s">
        <v>812</v>
      </c>
      <c r="J49" s="5" t="s">
        <v>218</v>
      </c>
    </row>
    <row r="50" spans="1:10" x14ac:dyDescent="0.25">
      <c r="A50" s="4">
        <f t="shared" si="0"/>
        <v>49</v>
      </c>
      <c r="B50" s="4" t="s">
        <v>223</v>
      </c>
      <c r="C50" s="2" t="s">
        <v>45</v>
      </c>
      <c r="D50" s="4" t="s">
        <v>467</v>
      </c>
      <c r="E50" s="4" t="s">
        <v>467</v>
      </c>
      <c r="F50" s="3" t="s">
        <v>680</v>
      </c>
      <c r="G50" s="4" t="s">
        <v>10</v>
      </c>
      <c r="H50" s="4">
        <v>19417640</v>
      </c>
      <c r="I50" s="8" t="s">
        <v>813</v>
      </c>
      <c r="J50" s="5" t="s">
        <v>218</v>
      </c>
    </row>
    <row r="51" spans="1:10" x14ac:dyDescent="0.25">
      <c r="A51" s="4">
        <f t="shared" si="0"/>
        <v>50</v>
      </c>
      <c r="B51" s="4" t="s">
        <v>223</v>
      </c>
      <c r="C51" s="2" t="s">
        <v>350</v>
      </c>
      <c r="D51" s="4" t="s">
        <v>467</v>
      </c>
      <c r="E51" s="4" t="s">
        <v>467</v>
      </c>
      <c r="F51" s="3" t="s">
        <v>681</v>
      </c>
      <c r="G51" s="4" t="s">
        <v>10</v>
      </c>
      <c r="H51" s="4">
        <v>19417713</v>
      </c>
      <c r="I51" s="8" t="s">
        <v>814</v>
      </c>
      <c r="J51" s="5" t="s">
        <v>218</v>
      </c>
    </row>
    <row r="52" spans="1:10" x14ac:dyDescent="0.25">
      <c r="A52" s="4">
        <f t="shared" si="0"/>
        <v>51</v>
      </c>
      <c r="B52" s="4" t="s">
        <v>223</v>
      </c>
      <c r="C52" s="2" t="s">
        <v>46</v>
      </c>
      <c r="D52" s="4" t="s">
        <v>9</v>
      </c>
      <c r="E52" s="4" t="s">
        <v>9</v>
      </c>
      <c r="F52" s="3" t="s">
        <v>9</v>
      </c>
      <c r="G52" s="4" t="s">
        <v>10</v>
      </c>
      <c r="H52" s="4">
        <v>25748300</v>
      </c>
      <c r="I52" s="8" t="s">
        <v>299</v>
      </c>
      <c r="J52" s="5" t="s">
        <v>218</v>
      </c>
    </row>
    <row r="53" spans="1:10" x14ac:dyDescent="0.25">
      <c r="A53" s="4">
        <f t="shared" si="0"/>
        <v>52</v>
      </c>
      <c r="B53" s="4" t="s">
        <v>223</v>
      </c>
      <c r="C53" s="2" t="s">
        <v>47</v>
      </c>
      <c r="D53" s="4" t="s">
        <v>467</v>
      </c>
      <c r="E53" s="4" t="s">
        <v>467</v>
      </c>
      <c r="F53" s="3" t="s">
        <v>682</v>
      </c>
      <c r="G53" s="4" t="s">
        <v>10</v>
      </c>
      <c r="H53" s="4">
        <v>19413289</v>
      </c>
      <c r="I53" s="8" t="s">
        <v>815</v>
      </c>
      <c r="J53" s="5" t="s">
        <v>218</v>
      </c>
    </row>
    <row r="54" spans="1:10" x14ac:dyDescent="0.25">
      <c r="A54" s="4">
        <f t="shared" si="0"/>
        <v>53</v>
      </c>
      <c r="B54" s="4" t="s">
        <v>223</v>
      </c>
      <c r="C54" s="2" t="s">
        <v>48</v>
      </c>
      <c r="D54" s="4" t="s">
        <v>468</v>
      </c>
      <c r="E54" s="4" t="s">
        <v>468</v>
      </c>
      <c r="F54" s="3" t="s">
        <v>683</v>
      </c>
      <c r="G54" s="4" t="s">
        <v>10</v>
      </c>
      <c r="H54" s="4">
        <v>9628827</v>
      </c>
      <c r="I54" s="8" t="s">
        <v>816</v>
      </c>
      <c r="J54" s="5" t="s">
        <v>218</v>
      </c>
    </row>
    <row r="55" spans="1:10" x14ac:dyDescent="0.25">
      <c r="A55" s="4">
        <f t="shared" si="0"/>
        <v>54</v>
      </c>
      <c r="B55" s="4" t="s">
        <v>223</v>
      </c>
      <c r="C55" s="2" t="s">
        <v>351</v>
      </c>
      <c r="D55" s="4" t="s">
        <v>427</v>
      </c>
      <c r="E55" s="4" t="s">
        <v>427</v>
      </c>
      <c r="F55" s="3" t="s">
        <v>684</v>
      </c>
      <c r="G55" s="4" t="s">
        <v>10</v>
      </c>
      <c r="H55" s="4">
        <v>7498047</v>
      </c>
      <c r="I55" s="8" t="s">
        <v>817</v>
      </c>
      <c r="J55" s="5" t="s">
        <v>218</v>
      </c>
    </row>
    <row r="56" spans="1:10" x14ac:dyDescent="0.25">
      <c r="A56" s="4">
        <f t="shared" si="0"/>
        <v>55</v>
      </c>
      <c r="B56" s="4" t="s">
        <v>223</v>
      </c>
      <c r="C56" s="2" t="s">
        <v>49</v>
      </c>
      <c r="D56" s="4" t="s">
        <v>469</v>
      </c>
      <c r="E56" s="4" t="s">
        <v>469</v>
      </c>
      <c r="F56" s="3" t="s">
        <v>685</v>
      </c>
      <c r="G56" s="4" t="s">
        <v>10</v>
      </c>
      <c r="H56" s="4" t="s">
        <v>748</v>
      </c>
      <c r="I56" s="8" t="s">
        <v>818</v>
      </c>
      <c r="J56" s="5" t="s">
        <v>218</v>
      </c>
    </row>
    <row r="57" spans="1:10" x14ac:dyDescent="0.25">
      <c r="A57" s="4">
        <f t="shared" si="0"/>
        <v>56</v>
      </c>
      <c r="B57" s="4" t="s">
        <v>223</v>
      </c>
      <c r="C57" s="2" t="s">
        <v>50</v>
      </c>
      <c r="D57" s="4" t="s">
        <v>470</v>
      </c>
      <c r="E57" s="4" t="s">
        <v>470</v>
      </c>
      <c r="F57" s="3" t="s">
        <v>686</v>
      </c>
      <c r="G57" s="4" t="s">
        <v>10</v>
      </c>
      <c r="H57" s="4">
        <v>3625664</v>
      </c>
      <c r="I57" s="8" t="s">
        <v>819</v>
      </c>
      <c r="J57" s="5" t="s">
        <v>218</v>
      </c>
    </row>
    <row r="58" spans="1:10" x14ac:dyDescent="0.25">
      <c r="A58" s="4">
        <f t="shared" si="0"/>
        <v>57</v>
      </c>
      <c r="B58" s="4" t="s">
        <v>223</v>
      </c>
      <c r="C58" s="2" t="s">
        <v>51</v>
      </c>
      <c r="D58" s="4" t="s">
        <v>471</v>
      </c>
      <c r="E58" s="4" t="s">
        <v>471</v>
      </c>
      <c r="F58" s="3" t="s">
        <v>687</v>
      </c>
      <c r="G58" s="4" t="s">
        <v>10</v>
      </c>
      <c r="H58" s="4">
        <v>3639762</v>
      </c>
      <c r="I58" s="8" t="s">
        <v>820</v>
      </c>
      <c r="J58" s="5" t="s">
        <v>218</v>
      </c>
    </row>
    <row r="59" spans="1:10" x14ac:dyDescent="0.25">
      <c r="A59" s="4">
        <f t="shared" si="0"/>
        <v>58</v>
      </c>
      <c r="B59" s="4" t="s">
        <v>223</v>
      </c>
      <c r="C59" s="2" t="s">
        <v>352</v>
      </c>
      <c r="D59" s="4" t="s">
        <v>472</v>
      </c>
      <c r="E59" s="4" t="s">
        <v>472</v>
      </c>
      <c r="F59" s="3" t="s">
        <v>688</v>
      </c>
      <c r="G59" s="4" t="s">
        <v>10</v>
      </c>
      <c r="H59" s="4">
        <v>8876274</v>
      </c>
      <c r="I59" s="8" t="s">
        <v>821</v>
      </c>
      <c r="J59" s="5" t="s">
        <v>218</v>
      </c>
    </row>
    <row r="60" spans="1:10" x14ac:dyDescent="0.25">
      <c r="A60" s="4">
        <f t="shared" si="0"/>
        <v>59</v>
      </c>
      <c r="B60" s="4" t="s">
        <v>223</v>
      </c>
      <c r="C60" s="2" t="s">
        <v>353</v>
      </c>
      <c r="D60" s="4" t="s">
        <v>9</v>
      </c>
      <c r="E60" s="4" t="s">
        <v>9</v>
      </c>
      <c r="F60" s="3" t="s">
        <v>9</v>
      </c>
      <c r="G60" s="4" t="s">
        <v>10</v>
      </c>
      <c r="H60" s="4">
        <v>19388640</v>
      </c>
      <c r="I60" s="8" t="s">
        <v>822</v>
      </c>
      <c r="J60" s="5" t="s">
        <v>218</v>
      </c>
    </row>
    <row r="61" spans="1:10" x14ac:dyDescent="0.25">
      <c r="A61" s="4">
        <f t="shared" si="0"/>
        <v>60</v>
      </c>
      <c r="B61" s="4" t="s">
        <v>223</v>
      </c>
      <c r="C61" s="2" t="s">
        <v>354</v>
      </c>
      <c r="D61" s="4" t="s">
        <v>473</v>
      </c>
      <c r="E61" s="4" t="s">
        <v>473</v>
      </c>
      <c r="F61" s="3" t="s">
        <v>689</v>
      </c>
      <c r="G61" s="4" t="s">
        <v>10</v>
      </c>
      <c r="H61" s="4">
        <v>99201</v>
      </c>
      <c r="I61" s="8" t="s">
        <v>823</v>
      </c>
      <c r="J61" s="5" t="s">
        <v>218</v>
      </c>
    </row>
    <row r="62" spans="1:10" x14ac:dyDescent="0.25">
      <c r="A62" s="4">
        <f t="shared" si="0"/>
        <v>61</v>
      </c>
      <c r="B62" s="4" t="s">
        <v>223</v>
      </c>
      <c r="C62" s="2" t="s">
        <v>355</v>
      </c>
      <c r="D62" s="4" t="s">
        <v>473</v>
      </c>
      <c r="E62" s="4" t="s">
        <v>473</v>
      </c>
      <c r="F62" s="3" t="s">
        <v>690</v>
      </c>
      <c r="G62" s="4" t="s">
        <v>10</v>
      </c>
      <c r="H62" s="4" t="s">
        <v>749</v>
      </c>
      <c r="I62" s="8" t="s">
        <v>300</v>
      </c>
      <c r="J62" s="5" t="s">
        <v>218</v>
      </c>
    </row>
    <row r="63" spans="1:10" x14ac:dyDescent="0.25">
      <c r="A63" s="4">
        <f t="shared" si="0"/>
        <v>62</v>
      </c>
      <c r="B63" s="4" t="s">
        <v>223</v>
      </c>
      <c r="C63" s="2" t="s">
        <v>52</v>
      </c>
      <c r="D63" s="4" t="s">
        <v>432</v>
      </c>
      <c r="E63" s="4" t="s">
        <v>432</v>
      </c>
      <c r="F63" s="3" t="s">
        <v>9</v>
      </c>
      <c r="G63" s="4" t="s">
        <v>10</v>
      </c>
      <c r="H63" s="4">
        <v>10680640</v>
      </c>
      <c r="I63" s="8" t="s">
        <v>824</v>
      </c>
      <c r="J63" s="5" t="s">
        <v>218</v>
      </c>
    </row>
    <row r="64" spans="1:10" x14ac:dyDescent="0.25">
      <c r="A64" s="4">
        <f t="shared" si="0"/>
        <v>63</v>
      </c>
      <c r="B64" s="4" t="s">
        <v>223</v>
      </c>
      <c r="C64" s="2" t="s">
        <v>53</v>
      </c>
      <c r="D64" s="4" t="s">
        <v>474</v>
      </c>
      <c r="E64" s="4" t="s">
        <v>474</v>
      </c>
      <c r="F64" s="3" t="s">
        <v>54</v>
      </c>
      <c r="G64" s="4" t="s">
        <v>10</v>
      </c>
      <c r="H64" s="4">
        <v>23800186</v>
      </c>
      <c r="I64" s="8" t="s">
        <v>220</v>
      </c>
      <c r="J64" s="5" t="s">
        <v>218</v>
      </c>
    </row>
    <row r="65" spans="1:10" x14ac:dyDescent="0.25">
      <c r="A65" s="4">
        <f t="shared" si="0"/>
        <v>64</v>
      </c>
      <c r="B65" s="4" t="s">
        <v>223</v>
      </c>
      <c r="C65" s="2" t="s">
        <v>356</v>
      </c>
      <c r="D65" s="4" t="s">
        <v>475</v>
      </c>
      <c r="E65" s="4" t="s">
        <v>475</v>
      </c>
      <c r="F65" s="3" t="s">
        <v>691</v>
      </c>
      <c r="G65" s="4" t="s">
        <v>10</v>
      </c>
      <c r="H65" s="4">
        <v>15433633</v>
      </c>
      <c r="I65" s="8" t="s">
        <v>825</v>
      </c>
      <c r="J65" s="5" t="s">
        <v>218</v>
      </c>
    </row>
    <row r="66" spans="1:10" x14ac:dyDescent="0.25">
      <c r="A66" s="4">
        <f t="shared" si="0"/>
        <v>65</v>
      </c>
      <c r="B66" s="4" t="s">
        <v>223</v>
      </c>
      <c r="C66" s="2" t="s">
        <v>357</v>
      </c>
      <c r="D66" s="4" t="s">
        <v>9</v>
      </c>
      <c r="E66" s="4" t="s">
        <v>9</v>
      </c>
      <c r="F66" s="3" t="s">
        <v>9</v>
      </c>
      <c r="G66" s="4" t="s">
        <v>10</v>
      </c>
      <c r="H66" s="4">
        <v>15439003</v>
      </c>
      <c r="I66" s="8" t="s">
        <v>826</v>
      </c>
      <c r="J66" s="5" t="s">
        <v>218</v>
      </c>
    </row>
    <row r="67" spans="1:10" x14ac:dyDescent="0.25">
      <c r="A67" s="4">
        <f t="shared" si="0"/>
        <v>66</v>
      </c>
      <c r="B67" s="4" t="s">
        <v>223</v>
      </c>
      <c r="C67" s="2" t="s">
        <v>55</v>
      </c>
      <c r="D67" s="4" t="s">
        <v>470</v>
      </c>
      <c r="E67" s="4" t="s">
        <v>470</v>
      </c>
      <c r="F67" s="3" t="s">
        <v>9</v>
      </c>
      <c r="G67" s="4" t="s">
        <v>10</v>
      </c>
      <c r="H67" s="4">
        <v>1499009</v>
      </c>
      <c r="I67" s="8" t="s">
        <v>827</v>
      </c>
      <c r="J67" s="5" t="s">
        <v>218</v>
      </c>
    </row>
    <row r="68" spans="1:10" x14ac:dyDescent="0.25">
      <c r="A68" s="4">
        <f t="shared" ref="A68:A131" si="1">A67+1</f>
        <v>67</v>
      </c>
      <c r="B68" s="4" t="s">
        <v>223</v>
      </c>
      <c r="C68" s="2" t="s">
        <v>56</v>
      </c>
      <c r="D68" s="4" t="s">
        <v>476</v>
      </c>
      <c r="E68" s="4" t="s">
        <v>476</v>
      </c>
      <c r="F68" s="3" t="s">
        <v>9</v>
      </c>
      <c r="G68" s="4" t="s">
        <v>10</v>
      </c>
      <c r="H68" s="4">
        <v>1632108</v>
      </c>
      <c r="I68" s="8" t="s">
        <v>828</v>
      </c>
      <c r="J68" s="5" t="s">
        <v>218</v>
      </c>
    </row>
    <row r="69" spans="1:10" x14ac:dyDescent="0.25">
      <c r="A69" s="4">
        <f t="shared" si="1"/>
        <v>68</v>
      </c>
      <c r="B69" s="4" t="s">
        <v>223</v>
      </c>
      <c r="C69" s="2" t="s">
        <v>358</v>
      </c>
      <c r="D69" s="4" t="s">
        <v>9</v>
      </c>
      <c r="E69" s="4" t="s">
        <v>9</v>
      </c>
      <c r="F69" s="3" t="s">
        <v>9</v>
      </c>
      <c r="G69" s="4" t="s">
        <v>10</v>
      </c>
      <c r="H69" s="4">
        <v>15375846</v>
      </c>
      <c r="I69" s="8" t="s">
        <v>829</v>
      </c>
      <c r="J69" s="5" t="s">
        <v>218</v>
      </c>
    </row>
    <row r="70" spans="1:10" x14ac:dyDescent="0.25">
      <c r="A70" s="4">
        <f t="shared" si="1"/>
        <v>69</v>
      </c>
      <c r="B70" s="4" t="s">
        <v>223</v>
      </c>
      <c r="C70" s="2" t="s">
        <v>359</v>
      </c>
      <c r="D70" s="4" t="s">
        <v>9</v>
      </c>
      <c r="E70" s="4" t="s">
        <v>9</v>
      </c>
      <c r="F70" s="3" t="s">
        <v>9</v>
      </c>
      <c r="G70" s="4" t="s">
        <v>10</v>
      </c>
      <c r="H70" s="4">
        <v>15415783</v>
      </c>
      <c r="I70" s="8" t="s">
        <v>830</v>
      </c>
      <c r="J70" s="5" t="s">
        <v>218</v>
      </c>
    </row>
    <row r="71" spans="1:10" x14ac:dyDescent="0.25">
      <c r="A71" s="4">
        <f t="shared" si="1"/>
        <v>70</v>
      </c>
      <c r="B71" s="4" t="s">
        <v>223</v>
      </c>
      <c r="C71" s="2" t="s">
        <v>57</v>
      </c>
      <c r="D71" s="4" t="s">
        <v>477</v>
      </c>
      <c r="E71" s="4" t="s">
        <v>477</v>
      </c>
      <c r="F71" s="3" t="s">
        <v>9</v>
      </c>
      <c r="G71" s="4" t="s">
        <v>10</v>
      </c>
      <c r="H71" s="4">
        <v>15274268</v>
      </c>
      <c r="I71" s="8" t="s">
        <v>831</v>
      </c>
      <c r="J71" s="5" t="s">
        <v>218</v>
      </c>
    </row>
    <row r="72" spans="1:10" x14ac:dyDescent="0.25">
      <c r="A72" s="4">
        <f t="shared" si="1"/>
        <v>71</v>
      </c>
      <c r="B72" s="4" t="s">
        <v>223</v>
      </c>
      <c r="C72" s="2" t="s">
        <v>360</v>
      </c>
      <c r="D72" s="4" t="s">
        <v>478</v>
      </c>
      <c r="E72" s="4" t="s">
        <v>478</v>
      </c>
      <c r="F72" s="3" t="s">
        <v>9</v>
      </c>
      <c r="G72" s="4" t="s">
        <v>10</v>
      </c>
      <c r="H72" s="4">
        <v>10802371</v>
      </c>
      <c r="I72" s="8" t="s">
        <v>832</v>
      </c>
      <c r="J72" s="5" t="s">
        <v>217</v>
      </c>
    </row>
    <row r="73" spans="1:10" x14ac:dyDescent="0.25">
      <c r="A73" s="4">
        <f t="shared" si="1"/>
        <v>72</v>
      </c>
      <c r="B73" s="4" t="s">
        <v>223</v>
      </c>
      <c r="C73" s="2" t="s">
        <v>361</v>
      </c>
      <c r="D73" s="4" t="s">
        <v>479</v>
      </c>
      <c r="E73" s="4" t="s">
        <v>479</v>
      </c>
      <c r="F73" s="3" t="s">
        <v>692</v>
      </c>
      <c r="G73" s="4" t="s">
        <v>10</v>
      </c>
      <c r="H73" s="4">
        <v>2773740</v>
      </c>
      <c r="I73" s="8" t="s">
        <v>833</v>
      </c>
      <c r="J73" s="5" t="s">
        <v>218</v>
      </c>
    </row>
    <row r="74" spans="1:10" x14ac:dyDescent="0.25">
      <c r="A74" s="4">
        <f t="shared" si="1"/>
        <v>73</v>
      </c>
      <c r="B74" s="4" t="s">
        <v>223</v>
      </c>
      <c r="C74" s="2" t="s">
        <v>362</v>
      </c>
      <c r="D74" s="4" t="s">
        <v>449</v>
      </c>
      <c r="E74" s="4" t="s">
        <v>449</v>
      </c>
      <c r="F74" s="3" t="s">
        <v>693</v>
      </c>
      <c r="G74" s="4" t="s">
        <v>10</v>
      </c>
      <c r="H74" s="4">
        <v>9546928</v>
      </c>
      <c r="I74" s="8" t="s">
        <v>834</v>
      </c>
      <c r="J74" s="5" t="s">
        <v>218</v>
      </c>
    </row>
    <row r="75" spans="1:10" x14ac:dyDescent="0.25">
      <c r="A75" s="4">
        <f t="shared" si="1"/>
        <v>74</v>
      </c>
      <c r="B75" s="4" t="s">
        <v>223</v>
      </c>
      <c r="C75" s="2" t="s">
        <v>58</v>
      </c>
      <c r="D75" s="4" t="s">
        <v>480</v>
      </c>
      <c r="E75" s="4" t="s">
        <v>480</v>
      </c>
      <c r="F75" s="3" t="s">
        <v>694</v>
      </c>
      <c r="G75" s="4" t="s">
        <v>10</v>
      </c>
      <c r="H75" s="4">
        <v>903493</v>
      </c>
      <c r="I75" s="8" t="s">
        <v>835</v>
      </c>
      <c r="J75" s="5" t="s">
        <v>218</v>
      </c>
    </row>
    <row r="76" spans="1:10" x14ac:dyDescent="0.25">
      <c r="A76" s="4">
        <f t="shared" si="1"/>
        <v>75</v>
      </c>
      <c r="B76" s="4" t="s">
        <v>223</v>
      </c>
      <c r="C76" s="6" t="s">
        <v>59</v>
      </c>
      <c r="D76" s="4" t="s">
        <v>481</v>
      </c>
      <c r="E76" s="4" t="s">
        <v>481</v>
      </c>
      <c r="F76" s="3" t="s">
        <v>9</v>
      </c>
      <c r="G76" s="4" t="s">
        <v>10</v>
      </c>
      <c r="H76" s="4">
        <v>8879303</v>
      </c>
      <c r="I76" s="8" t="s">
        <v>836</v>
      </c>
      <c r="J76" s="5" t="s">
        <v>218</v>
      </c>
    </row>
    <row r="77" spans="1:10" x14ac:dyDescent="0.25">
      <c r="A77" s="4">
        <f t="shared" si="1"/>
        <v>76</v>
      </c>
      <c r="B77" s="4" t="s">
        <v>223</v>
      </c>
      <c r="C77" s="6" t="s">
        <v>59</v>
      </c>
      <c r="D77" s="4" t="s">
        <v>481</v>
      </c>
      <c r="E77" s="4" t="s">
        <v>481</v>
      </c>
      <c r="F77" s="3" t="s">
        <v>9</v>
      </c>
      <c r="G77" s="4" t="s">
        <v>10</v>
      </c>
      <c r="H77" s="4">
        <v>8879303</v>
      </c>
      <c r="I77" s="8" t="s">
        <v>221</v>
      </c>
      <c r="J77" s="5" t="s">
        <v>218</v>
      </c>
    </row>
    <row r="78" spans="1:10" x14ac:dyDescent="0.25">
      <c r="A78" s="4">
        <f t="shared" si="1"/>
        <v>77</v>
      </c>
      <c r="B78" s="4" t="s">
        <v>223</v>
      </c>
      <c r="C78" s="2" t="s">
        <v>60</v>
      </c>
      <c r="D78" s="4" t="s">
        <v>430</v>
      </c>
      <c r="E78" s="4" t="s">
        <v>430</v>
      </c>
      <c r="F78" s="3" t="s">
        <v>9</v>
      </c>
      <c r="G78" s="4" t="s">
        <v>10</v>
      </c>
      <c r="H78" s="4" t="s">
        <v>750</v>
      </c>
      <c r="I78" s="8" t="s">
        <v>837</v>
      </c>
      <c r="J78" s="5" t="s">
        <v>218</v>
      </c>
    </row>
    <row r="79" spans="1:10" x14ac:dyDescent="0.25">
      <c r="A79" s="4">
        <f t="shared" si="1"/>
        <v>78</v>
      </c>
      <c r="B79" s="4" t="s">
        <v>223</v>
      </c>
      <c r="C79" s="2" t="s">
        <v>363</v>
      </c>
      <c r="D79" s="4" t="s">
        <v>482</v>
      </c>
      <c r="E79" s="4" t="s">
        <v>482</v>
      </c>
      <c r="F79" s="3" t="s">
        <v>695</v>
      </c>
      <c r="G79" s="4" t="s">
        <v>10</v>
      </c>
      <c r="H79" s="4">
        <v>15284050</v>
      </c>
      <c r="I79" s="8" t="s">
        <v>838</v>
      </c>
      <c r="J79" s="5" t="s">
        <v>218</v>
      </c>
    </row>
    <row r="80" spans="1:10" x14ac:dyDescent="0.25">
      <c r="A80" s="4">
        <f t="shared" si="1"/>
        <v>79</v>
      </c>
      <c r="B80" s="4" t="s">
        <v>223</v>
      </c>
      <c r="C80" s="2" t="s">
        <v>364</v>
      </c>
      <c r="D80" s="4" t="s">
        <v>483</v>
      </c>
      <c r="E80" s="4" t="s">
        <v>483</v>
      </c>
      <c r="F80" s="3" t="s">
        <v>696</v>
      </c>
      <c r="G80" s="4" t="s">
        <v>10</v>
      </c>
      <c r="H80" s="4">
        <v>9527907</v>
      </c>
      <c r="I80" s="8" t="s">
        <v>839</v>
      </c>
      <c r="J80" s="5" t="s">
        <v>217</v>
      </c>
    </row>
    <row r="81" spans="1:10" x14ac:dyDescent="0.25">
      <c r="A81" s="4">
        <f t="shared" si="1"/>
        <v>80</v>
      </c>
      <c r="B81" s="4" t="s">
        <v>223</v>
      </c>
      <c r="C81" s="2" t="s">
        <v>61</v>
      </c>
      <c r="D81" s="4" t="s">
        <v>484</v>
      </c>
      <c r="E81" s="4" t="s">
        <v>484</v>
      </c>
      <c r="F81" s="3" t="s">
        <v>697</v>
      </c>
      <c r="G81" s="4" t="s">
        <v>10</v>
      </c>
      <c r="H81" s="4">
        <v>2684705</v>
      </c>
      <c r="I81" s="8" t="s">
        <v>840</v>
      </c>
      <c r="J81" s="5" t="s">
        <v>218</v>
      </c>
    </row>
    <row r="82" spans="1:10" x14ac:dyDescent="0.25">
      <c r="A82" s="4">
        <f t="shared" si="1"/>
        <v>81</v>
      </c>
      <c r="B82" s="4" t="s">
        <v>223</v>
      </c>
      <c r="C82" s="2" t="s">
        <v>365</v>
      </c>
      <c r="D82" s="4" t="s">
        <v>485</v>
      </c>
      <c r="E82" s="4" t="s">
        <v>485</v>
      </c>
      <c r="F82" s="3" t="s">
        <v>698</v>
      </c>
      <c r="G82" s="4" t="s">
        <v>10</v>
      </c>
      <c r="H82" s="4">
        <v>13631950</v>
      </c>
      <c r="I82" s="8" t="s">
        <v>841</v>
      </c>
      <c r="J82" s="5" t="s">
        <v>218</v>
      </c>
    </row>
    <row r="83" spans="1:10" x14ac:dyDescent="0.25">
      <c r="A83" s="4">
        <f t="shared" si="1"/>
        <v>82</v>
      </c>
      <c r="B83" s="4" t="s">
        <v>223</v>
      </c>
      <c r="C83" s="2" t="s">
        <v>62</v>
      </c>
      <c r="D83" s="4" t="s">
        <v>486</v>
      </c>
      <c r="E83" s="4" t="s">
        <v>486</v>
      </c>
      <c r="F83" s="3" t="s">
        <v>699</v>
      </c>
      <c r="G83" s="4" t="s">
        <v>10</v>
      </c>
      <c r="H83" s="4">
        <v>10705295</v>
      </c>
      <c r="I83" s="8" t="s">
        <v>842</v>
      </c>
      <c r="J83" s="5" t="s">
        <v>218</v>
      </c>
    </row>
    <row r="84" spans="1:10" x14ac:dyDescent="0.25">
      <c r="A84" s="4">
        <f t="shared" si="1"/>
        <v>83</v>
      </c>
      <c r="B84" s="4" t="s">
        <v>223</v>
      </c>
      <c r="C84" s="2" t="s">
        <v>366</v>
      </c>
      <c r="D84" s="4" t="s">
        <v>487</v>
      </c>
      <c r="E84" s="4" t="s">
        <v>487</v>
      </c>
      <c r="F84" s="3" t="s">
        <v>700</v>
      </c>
      <c r="G84" s="4" t="s">
        <v>10</v>
      </c>
      <c r="H84" s="4" t="s">
        <v>751</v>
      </c>
      <c r="I84" s="8" t="s">
        <v>843</v>
      </c>
      <c r="J84" s="5" t="s">
        <v>218</v>
      </c>
    </row>
    <row r="85" spans="1:10" x14ac:dyDescent="0.25">
      <c r="A85" s="4">
        <f t="shared" si="1"/>
        <v>84</v>
      </c>
      <c r="B85" s="4" t="s">
        <v>223</v>
      </c>
      <c r="C85" s="2" t="s">
        <v>63</v>
      </c>
      <c r="D85" s="4" t="s">
        <v>488</v>
      </c>
      <c r="E85" s="4" t="s">
        <v>488</v>
      </c>
      <c r="F85" s="3" t="s">
        <v>701</v>
      </c>
      <c r="G85" s="4" t="s">
        <v>10</v>
      </c>
      <c r="H85" s="4">
        <v>2671379</v>
      </c>
      <c r="I85" s="8" t="s">
        <v>844</v>
      </c>
      <c r="J85" s="5" t="s">
        <v>218</v>
      </c>
    </row>
    <row r="86" spans="1:10" x14ac:dyDescent="0.25">
      <c r="A86" s="4">
        <f t="shared" si="1"/>
        <v>85</v>
      </c>
      <c r="B86" s="4" t="s">
        <v>223</v>
      </c>
      <c r="C86" s="2" t="s">
        <v>64</v>
      </c>
      <c r="D86" s="4" t="s">
        <v>487</v>
      </c>
      <c r="E86" s="4" t="s">
        <v>487</v>
      </c>
      <c r="F86" s="3" t="s">
        <v>702</v>
      </c>
      <c r="G86" s="4" t="s">
        <v>10</v>
      </c>
      <c r="H86" s="4">
        <v>10656251</v>
      </c>
      <c r="I86" s="8" t="s">
        <v>845</v>
      </c>
      <c r="J86" s="5" t="s">
        <v>218</v>
      </c>
    </row>
    <row r="87" spans="1:10" x14ac:dyDescent="0.25">
      <c r="A87" s="4">
        <f t="shared" si="1"/>
        <v>86</v>
      </c>
      <c r="B87" s="4" t="s">
        <v>223</v>
      </c>
      <c r="C87" s="2" t="s">
        <v>367</v>
      </c>
      <c r="D87" s="4" t="s">
        <v>489</v>
      </c>
      <c r="E87" s="4" t="s">
        <v>489</v>
      </c>
      <c r="F87" s="3" t="s">
        <v>703</v>
      </c>
      <c r="G87" s="4" t="s">
        <v>10</v>
      </c>
      <c r="H87" s="4" t="s">
        <v>752</v>
      </c>
      <c r="I87" s="8" t="s">
        <v>846</v>
      </c>
      <c r="J87" s="5" t="s">
        <v>218</v>
      </c>
    </row>
    <row r="88" spans="1:10" x14ac:dyDescent="0.25">
      <c r="A88" s="4">
        <f t="shared" si="1"/>
        <v>87</v>
      </c>
      <c r="B88" s="4" t="s">
        <v>223</v>
      </c>
      <c r="C88" s="2" t="s">
        <v>65</v>
      </c>
      <c r="D88" s="4" t="s">
        <v>490</v>
      </c>
      <c r="E88" s="4" t="s">
        <v>490</v>
      </c>
      <c r="F88" s="3" t="s">
        <v>704</v>
      </c>
      <c r="G88" s="4" t="s">
        <v>10</v>
      </c>
      <c r="H88" s="4">
        <v>9517375</v>
      </c>
      <c r="I88" s="8" t="s">
        <v>847</v>
      </c>
      <c r="J88" s="5" t="s">
        <v>218</v>
      </c>
    </row>
    <row r="89" spans="1:10" x14ac:dyDescent="0.25">
      <c r="A89" s="4">
        <f t="shared" si="1"/>
        <v>88</v>
      </c>
      <c r="B89" s="4" t="s">
        <v>223</v>
      </c>
      <c r="C89" s="2" t="s">
        <v>66</v>
      </c>
      <c r="D89" s="4" t="s">
        <v>491</v>
      </c>
      <c r="E89" s="4" t="s">
        <v>491</v>
      </c>
      <c r="F89" s="3" t="s">
        <v>705</v>
      </c>
      <c r="G89" s="4" t="s">
        <v>10</v>
      </c>
      <c r="H89" s="4">
        <v>9579672</v>
      </c>
      <c r="I89" s="8" t="s">
        <v>848</v>
      </c>
      <c r="J89" s="5" t="s">
        <v>218</v>
      </c>
    </row>
    <row r="90" spans="1:10" x14ac:dyDescent="0.25">
      <c r="A90" s="4">
        <f t="shared" si="1"/>
        <v>89</v>
      </c>
      <c r="B90" s="4" t="s">
        <v>223</v>
      </c>
      <c r="C90" s="2" t="s">
        <v>67</v>
      </c>
      <c r="D90" s="4" t="s">
        <v>492</v>
      </c>
      <c r="E90" s="4" t="s">
        <v>492</v>
      </c>
      <c r="F90" s="3" t="s">
        <v>706</v>
      </c>
      <c r="G90" s="4" t="s">
        <v>10</v>
      </c>
      <c r="H90" s="4">
        <v>10624821</v>
      </c>
      <c r="I90" s="8" t="s">
        <v>849</v>
      </c>
      <c r="J90" s="5" t="s">
        <v>218</v>
      </c>
    </row>
    <row r="91" spans="1:10" x14ac:dyDescent="0.25">
      <c r="A91" s="4">
        <f t="shared" si="1"/>
        <v>90</v>
      </c>
      <c r="B91" s="4" t="s">
        <v>223</v>
      </c>
      <c r="C91" s="2" t="s">
        <v>68</v>
      </c>
      <c r="D91" s="4" t="s">
        <v>490</v>
      </c>
      <c r="E91" s="4" t="s">
        <v>490</v>
      </c>
      <c r="F91" s="3" t="s">
        <v>707</v>
      </c>
      <c r="G91" s="4" t="s">
        <v>10</v>
      </c>
      <c r="H91" s="4">
        <v>13507540</v>
      </c>
      <c r="I91" s="8" t="s">
        <v>850</v>
      </c>
      <c r="J91" s="5" t="s">
        <v>218</v>
      </c>
    </row>
    <row r="92" spans="1:10" x14ac:dyDescent="0.25">
      <c r="A92" s="4">
        <f t="shared" si="1"/>
        <v>91</v>
      </c>
      <c r="B92" s="4" t="s">
        <v>223</v>
      </c>
      <c r="C92" s="2" t="s">
        <v>368</v>
      </c>
      <c r="D92" s="4" t="s">
        <v>493</v>
      </c>
      <c r="E92" s="4" t="s">
        <v>493</v>
      </c>
      <c r="F92" s="3" t="s">
        <v>708</v>
      </c>
      <c r="G92" s="4" t="s">
        <v>10</v>
      </c>
      <c r="H92" s="4" t="s">
        <v>753</v>
      </c>
      <c r="I92" s="8" t="s">
        <v>851</v>
      </c>
      <c r="J92" s="5" t="s">
        <v>218</v>
      </c>
    </row>
    <row r="93" spans="1:10" x14ac:dyDescent="0.25">
      <c r="A93" s="4">
        <f t="shared" si="1"/>
        <v>92</v>
      </c>
      <c r="B93" s="4" t="s">
        <v>223</v>
      </c>
      <c r="C93" s="2" t="s">
        <v>69</v>
      </c>
      <c r="D93" s="4" t="s">
        <v>493</v>
      </c>
      <c r="E93" s="4" t="s">
        <v>493</v>
      </c>
      <c r="F93" s="3" t="s">
        <v>709</v>
      </c>
      <c r="G93" s="4" t="s">
        <v>10</v>
      </c>
      <c r="H93" s="4">
        <v>10408746</v>
      </c>
      <c r="I93" s="8" t="s">
        <v>852</v>
      </c>
      <c r="J93" s="5" t="s">
        <v>218</v>
      </c>
    </row>
    <row r="94" spans="1:10" x14ac:dyDescent="0.25">
      <c r="A94" s="4">
        <f t="shared" si="1"/>
        <v>93</v>
      </c>
      <c r="B94" s="4" t="s">
        <v>223</v>
      </c>
      <c r="C94" s="2" t="s">
        <v>70</v>
      </c>
      <c r="D94" s="4" t="s">
        <v>494</v>
      </c>
      <c r="E94" s="4" t="s">
        <v>494</v>
      </c>
      <c r="F94" s="3" t="s">
        <v>710</v>
      </c>
      <c r="G94" s="4" t="s">
        <v>10</v>
      </c>
      <c r="H94" s="4">
        <v>10408738</v>
      </c>
      <c r="I94" s="8" t="s">
        <v>853</v>
      </c>
      <c r="J94" s="5" t="s">
        <v>218</v>
      </c>
    </row>
    <row r="95" spans="1:10" x14ac:dyDescent="0.25">
      <c r="A95" s="4">
        <f t="shared" si="1"/>
        <v>94</v>
      </c>
      <c r="B95" s="4" t="s">
        <v>223</v>
      </c>
      <c r="C95" s="2" t="s">
        <v>71</v>
      </c>
      <c r="D95" s="4" t="s">
        <v>495</v>
      </c>
      <c r="E95" s="4" t="s">
        <v>495</v>
      </c>
      <c r="F95" s="3" t="s">
        <v>711</v>
      </c>
      <c r="G95" s="4" t="s">
        <v>10</v>
      </c>
      <c r="H95" s="4">
        <v>10872418</v>
      </c>
      <c r="I95" s="8" t="s">
        <v>854</v>
      </c>
      <c r="J95" s="5" t="s">
        <v>218</v>
      </c>
    </row>
    <row r="96" spans="1:10" x14ac:dyDescent="0.25">
      <c r="A96" s="4">
        <f t="shared" si="1"/>
        <v>95</v>
      </c>
      <c r="B96" s="4" t="s">
        <v>223</v>
      </c>
      <c r="C96" s="2" t="s">
        <v>369</v>
      </c>
      <c r="D96" s="4" t="s">
        <v>496</v>
      </c>
      <c r="E96" s="4" t="s">
        <v>496</v>
      </c>
      <c r="F96" s="3" t="s">
        <v>712</v>
      </c>
      <c r="G96" s="4" t="s">
        <v>10</v>
      </c>
      <c r="H96" s="4">
        <v>10689508</v>
      </c>
      <c r="I96" s="8" t="s">
        <v>855</v>
      </c>
      <c r="J96" s="5" t="s">
        <v>218</v>
      </c>
    </row>
    <row r="97" spans="1:10" x14ac:dyDescent="0.25">
      <c r="A97" s="4">
        <f t="shared" si="1"/>
        <v>96</v>
      </c>
      <c r="B97" s="4" t="s">
        <v>223</v>
      </c>
      <c r="C97" s="2" t="s">
        <v>72</v>
      </c>
      <c r="D97" s="4" t="s">
        <v>497</v>
      </c>
      <c r="E97" s="4" t="s">
        <v>497</v>
      </c>
      <c r="F97" s="3" t="s">
        <v>713</v>
      </c>
      <c r="G97" s="4" t="s">
        <v>10</v>
      </c>
      <c r="H97" s="4">
        <v>10408703</v>
      </c>
      <c r="I97" s="8" t="s">
        <v>856</v>
      </c>
      <c r="J97" s="5" t="s">
        <v>218</v>
      </c>
    </row>
    <row r="98" spans="1:10" x14ac:dyDescent="0.25">
      <c r="A98" s="4">
        <f t="shared" si="1"/>
        <v>97</v>
      </c>
      <c r="B98" s="4" t="s">
        <v>223</v>
      </c>
      <c r="C98" s="2" t="s">
        <v>73</v>
      </c>
      <c r="D98" s="4" t="s">
        <v>490</v>
      </c>
      <c r="E98" s="4" t="s">
        <v>490</v>
      </c>
      <c r="F98" s="3" t="s">
        <v>714</v>
      </c>
      <c r="G98" s="4" t="s">
        <v>10</v>
      </c>
      <c r="H98" s="4">
        <v>9517367</v>
      </c>
      <c r="I98" s="8" t="s">
        <v>857</v>
      </c>
      <c r="J98" s="5" t="s">
        <v>218</v>
      </c>
    </row>
    <row r="99" spans="1:10" x14ac:dyDescent="0.25">
      <c r="A99" s="4">
        <f t="shared" si="1"/>
        <v>98</v>
      </c>
      <c r="B99" s="4" t="s">
        <v>223</v>
      </c>
      <c r="C99" s="2" t="s">
        <v>74</v>
      </c>
      <c r="D99" s="4" t="s">
        <v>486</v>
      </c>
      <c r="E99" s="4" t="s">
        <v>486</v>
      </c>
      <c r="F99" s="3" t="s">
        <v>9</v>
      </c>
      <c r="G99" s="4" t="s">
        <v>10</v>
      </c>
      <c r="H99" s="4">
        <v>10781641</v>
      </c>
      <c r="I99" s="8" t="s">
        <v>858</v>
      </c>
      <c r="J99" s="5" t="s">
        <v>218</v>
      </c>
    </row>
    <row r="100" spans="1:10" x14ac:dyDescent="0.25">
      <c r="A100" s="4">
        <f t="shared" si="1"/>
        <v>99</v>
      </c>
      <c r="B100" s="4" t="s">
        <v>223</v>
      </c>
      <c r="C100" s="2" t="s">
        <v>75</v>
      </c>
      <c r="D100" s="4" t="s">
        <v>497</v>
      </c>
      <c r="E100" s="4" t="s">
        <v>497</v>
      </c>
      <c r="F100" s="3" t="s">
        <v>715</v>
      </c>
      <c r="G100" s="4" t="s">
        <v>10</v>
      </c>
      <c r="H100" s="4">
        <v>10408711</v>
      </c>
      <c r="I100" s="8" t="s">
        <v>859</v>
      </c>
      <c r="J100" s="5" t="s">
        <v>218</v>
      </c>
    </row>
    <row r="101" spans="1:10" x14ac:dyDescent="0.25">
      <c r="A101" s="4">
        <f t="shared" si="1"/>
        <v>100</v>
      </c>
      <c r="B101" s="4" t="s">
        <v>223</v>
      </c>
      <c r="C101" s="2" t="s">
        <v>370</v>
      </c>
      <c r="D101" s="4" t="s">
        <v>498</v>
      </c>
      <c r="E101" s="4" t="s">
        <v>498</v>
      </c>
      <c r="F101" s="3" t="s">
        <v>716</v>
      </c>
      <c r="G101" s="4" t="s">
        <v>10</v>
      </c>
      <c r="H101" s="4">
        <v>17514258</v>
      </c>
      <c r="I101" s="8" t="s">
        <v>860</v>
      </c>
      <c r="J101" s="5" t="s">
        <v>218</v>
      </c>
    </row>
    <row r="102" spans="1:10" x14ac:dyDescent="0.25">
      <c r="A102" s="4">
        <f t="shared" si="1"/>
        <v>101</v>
      </c>
      <c r="B102" s="4" t="s">
        <v>223</v>
      </c>
      <c r="C102" s="2" t="s">
        <v>76</v>
      </c>
      <c r="D102" s="4" t="s">
        <v>469</v>
      </c>
      <c r="E102" s="4" t="s">
        <v>469</v>
      </c>
      <c r="F102" s="3" t="s">
        <v>717</v>
      </c>
      <c r="G102" s="4" t="s">
        <v>10</v>
      </c>
      <c r="H102" s="4">
        <v>9630643</v>
      </c>
      <c r="I102" s="8" t="s">
        <v>861</v>
      </c>
      <c r="J102" s="5" t="s">
        <v>218</v>
      </c>
    </row>
    <row r="103" spans="1:10" x14ac:dyDescent="0.25">
      <c r="A103" s="4">
        <f t="shared" si="1"/>
        <v>102</v>
      </c>
      <c r="B103" s="4" t="s">
        <v>223</v>
      </c>
      <c r="C103" s="2" t="s">
        <v>77</v>
      </c>
      <c r="D103" s="4" t="s">
        <v>499</v>
      </c>
      <c r="E103" s="4" t="s">
        <v>499</v>
      </c>
      <c r="F103" s="3" t="s">
        <v>9</v>
      </c>
      <c r="G103" s="4" t="s">
        <v>10</v>
      </c>
      <c r="H103" s="4">
        <v>19407041</v>
      </c>
      <c r="I103" s="8" t="s">
        <v>862</v>
      </c>
      <c r="J103" s="5" t="s">
        <v>218</v>
      </c>
    </row>
    <row r="104" spans="1:10" x14ac:dyDescent="0.25">
      <c r="A104" s="4">
        <f t="shared" si="1"/>
        <v>103</v>
      </c>
      <c r="B104" s="4" t="s">
        <v>223</v>
      </c>
      <c r="C104" s="2" t="s">
        <v>78</v>
      </c>
      <c r="D104" s="4" t="s">
        <v>500</v>
      </c>
      <c r="E104" s="4" t="s">
        <v>500</v>
      </c>
      <c r="F104" s="3" t="s">
        <v>718</v>
      </c>
      <c r="G104" s="4" t="s">
        <v>10</v>
      </c>
      <c r="H104" s="4" t="s">
        <v>754</v>
      </c>
      <c r="I104" s="8" t="s">
        <v>863</v>
      </c>
      <c r="J104" s="5" t="s">
        <v>218</v>
      </c>
    </row>
    <row r="105" spans="1:10" x14ac:dyDescent="0.25">
      <c r="A105" s="4">
        <f t="shared" si="1"/>
        <v>104</v>
      </c>
      <c r="B105" s="4" t="s">
        <v>223</v>
      </c>
      <c r="C105" s="2" t="s">
        <v>79</v>
      </c>
      <c r="D105" s="4" t="s">
        <v>9</v>
      </c>
      <c r="E105" s="4" t="s">
        <v>9</v>
      </c>
      <c r="F105" s="3" t="s">
        <v>719</v>
      </c>
      <c r="G105" s="4" t="s">
        <v>10</v>
      </c>
      <c r="H105" s="4">
        <v>17103568</v>
      </c>
      <c r="I105" s="8" t="s">
        <v>864</v>
      </c>
      <c r="J105" s="5" t="s">
        <v>217</v>
      </c>
    </row>
    <row r="106" spans="1:10" x14ac:dyDescent="0.25">
      <c r="A106" s="4">
        <f t="shared" si="1"/>
        <v>105</v>
      </c>
      <c r="B106" s="4" t="s">
        <v>223</v>
      </c>
      <c r="C106" s="2" t="s">
        <v>80</v>
      </c>
      <c r="D106" s="4" t="s">
        <v>501</v>
      </c>
      <c r="E106" s="4" t="s">
        <v>501</v>
      </c>
      <c r="F106" s="3" t="s">
        <v>720</v>
      </c>
      <c r="G106" s="4" t="s">
        <v>10</v>
      </c>
      <c r="H106" s="4">
        <v>10760512</v>
      </c>
      <c r="I106" s="8" t="s">
        <v>865</v>
      </c>
      <c r="J106" s="5" t="s">
        <v>218</v>
      </c>
    </row>
    <row r="107" spans="1:10" x14ac:dyDescent="0.25">
      <c r="A107" s="4">
        <f t="shared" si="1"/>
        <v>106</v>
      </c>
      <c r="B107" s="4" t="s">
        <v>223</v>
      </c>
      <c r="C107" s="2" t="s">
        <v>371</v>
      </c>
      <c r="D107" s="4" t="s">
        <v>502</v>
      </c>
      <c r="E107" s="4" t="s">
        <v>502</v>
      </c>
      <c r="F107" s="3" t="s">
        <v>9</v>
      </c>
      <c r="G107" s="4" t="s">
        <v>10</v>
      </c>
      <c r="H107" s="4">
        <v>7304625</v>
      </c>
      <c r="I107" s="8" t="s">
        <v>866</v>
      </c>
      <c r="J107" s="5" t="s">
        <v>218</v>
      </c>
    </row>
    <row r="108" spans="1:10" x14ac:dyDescent="0.25">
      <c r="A108" s="4">
        <f t="shared" si="1"/>
        <v>107</v>
      </c>
      <c r="B108" s="4" t="s">
        <v>223</v>
      </c>
      <c r="C108" s="2" t="s">
        <v>81</v>
      </c>
      <c r="D108" s="4" t="s">
        <v>503</v>
      </c>
      <c r="E108" s="4" t="s">
        <v>503</v>
      </c>
      <c r="F108" s="3" t="s">
        <v>721</v>
      </c>
      <c r="G108" s="4" t="s">
        <v>10</v>
      </c>
      <c r="H108" s="4">
        <v>123706</v>
      </c>
      <c r="I108" s="8" t="s">
        <v>867</v>
      </c>
      <c r="J108" s="5" t="s">
        <v>218</v>
      </c>
    </row>
    <row r="109" spans="1:10" x14ac:dyDescent="0.25">
      <c r="A109" s="4">
        <f t="shared" si="1"/>
        <v>108</v>
      </c>
      <c r="B109" s="4" t="s">
        <v>223</v>
      </c>
      <c r="C109" s="2" t="s">
        <v>372</v>
      </c>
      <c r="D109" s="4" t="s">
        <v>504</v>
      </c>
      <c r="E109" s="4" t="s">
        <v>504</v>
      </c>
      <c r="F109" s="3" t="s">
        <v>722</v>
      </c>
      <c r="G109" s="4" t="s">
        <v>10</v>
      </c>
      <c r="H109" s="4">
        <v>1960202</v>
      </c>
      <c r="I109" s="8" t="s">
        <v>868</v>
      </c>
      <c r="J109" s="5" t="s">
        <v>218</v>
      </c>
    </row>
    <row r="110" spans="1:10" x14ac:dyDescent="0.25">
      <c r="A110" s="4">
        <f t="shared" si="1"/>
        <v>109</v>
      </c>
      <c r="B110" s="4" t="s">
        <v>223</v>
      </c>
      <c r="C110" s="2" t="s">
        <v>82</v>
      </c>
      <c r="D110" s="4" t="s">
        <v>505</v>
      </c>
      <c r="E110" s="4" t="s">
        <v>505</v>
      </c>
      <c r="F110" s="3" t="s">
        <v>9</v>
      </c>
      <c r="G110" s="4" t="s">
        <v>10</v>
      </c>
      <c r="H110" s="4">
        <v>10540725</v>
      </c>
      <c r="I110" s="8" t="s">
        <v>869</v>
      </c>
      <c r="J110" s="5" t="s">
        <v>218</v>
      </c>
    </row>
    <row r="111" spans="1:10" x14ac:dyDescent="0.25">
      <c r="A111" s="4">
        <f t="shared" si="1"/>
        <v>110</v>
      </c>
      <c r="B111" s="4" t="s">
        <v>223</v>
      </c>
      <c r="C111" s="2" t="s">
        <v>83</v>
      </c>
      <c r="D111" s="4" t="s">
        <v>506</v>
      </c>
      <c r="E111" s="4" t="s">
        <v>506</v>
      </c>
      <c r="F111" s="3" t="s">
        <v>723</v>
      </c>
      <c r="G111" s="4" t="s">
        <v>10</v>
      </c>
      <c r="H111" s="4">
        <v>10443983</v>
      </c>
      <c r="I111" s="8" t="s">
        <v>870</v>
      </c>
      <c r="J111" s="5" t="s">
        <v>218</v>
      </c>
    </row>
    <row r="112" spans="1:10" x14ac:dyDescent="0.25">
      <c r="A112" s="4">
        <f t="shared" si="1"/>
        <v>111</v>
      </c>
      <c r="B112" s="4" t="s">
        <v>223</v>
      </c>
      <c r="C112" s="2" t="s">
        <v>84</v>
      </c>
      <c r="D112" s="4" t="s">
        <v>9</v>
      </c>
      <c r="E112" s="4" t="s">
        <v>9</v>
      </c>
      <c r="F112" s="3" t="s">
        <v>724</v>
      </c>
      <c r="G112" s="4" t="s">
        <v>10</v>
      </c>
      <c r="H112" s="4">
        <v>2650215</v>
      </c>
      <c r="I112" s="8" t="s">
        <v>871</v>
      </c>
      <c r="J112" s="5" t="s">
        <v>217</v>
      </c>
    </row>
    <row r="113" spans="1:10" x14ac:dyDescent="0.25">
      <c r="A113" s="4">
        <f t="shared" si="1"/>
        <v>112</v>
      </c>
      <c r="B113" s="4" t="s">
        <v>223</v>
      </c>
      <c r="C113" s="2" t="s">
        <v>85</v>
      </c>
      <c r="D113" s="4" t="s">
        <v>492</v>
      </c>
      <c r="E113" s="4" t="s">
        <v>492</v>
      </c>
      <c r="F113" s="3" t="s">
        <v>725</v>
      </c>
      <c r="G113" s="4" t="s">
        <v>10</v>
      </c>
      <c r="H113" s="4">
        <v>9598278</v>
      </c>
      <c r="I113" s="8" t="s">
        <v>872</v>
      </c>
      <c r="J113" s="5" t="s">
        <v>218</v>
      </c>
    </row>
    <row r="114" spans="1:10" x14ac:dyDescent="0.25">
      <c r="A114" s="4">
        <f t="shared" si="1"/>
        <v>113</v>
      </c>
      <c r="B114" s="4" t="s">
        <v>223</v>
      </c>
      <c r="C114" s="2" t="s">
        <v>86</v>
      </c>
      <c r="D114" s="4" t="s">
        <v>432</v>
      </c>
      <c r="E114" s="4" t="s">
        <v>432</v>
      </c>
      <c r="F114" s="3" t="s">
        <v>726</v>
      </c>
      <c r="G114" s="4" t="s">
        <v>10</v>
      </c>
      <c r="H114" s="4">
        <v>9699546</v>
      </c>
      <c r="I114" s="8" t="s">
        <v>873</v>
      </c>
      <c r="J114" s="5" t="s">
        <v>217</v>
      </c>
    </row>
    <row r="115" spans="1:10" x14ac:dyDescent="0.25">
      <c r="A115" s="4">
        <f t="shared" si="1"/>
        <v>114</v>
      </c>
      <c r="B115" s="4" t="s">
        <v>223</v>
      </c>
      <c r="C115" s="2" t="s">
        <v>87</v>
      </c>
      <c r="D115" s="4" t="s">
        <v>507</v>
      </c>
      <c r="E115" s="4" t="s">
        <v>507</v>
      </c>
      <c r="F115" s="3" t="s">
        <v>727</v>
      </c>
      <c r="G115" s="4" t="s">
        <v>10</v>
      </c>
      <c r="H115" s="4" t="s">
        <v>755</v>
      </c>
      <c r="I115" s="8" t="s">
        <v>874</v>
      </c>
      <c r="J115" s="5" t="s">
        <v>218</v>
      </c>
    </row>
    <row r="116" spans="1:10" x14ac:dyDescent="0.25">
      <c r="A116" s="4">
        <f t="shared" si="1"/>
        <v>115</v>
      </c>
      <c r="B116" s="4" t="s">
        <v>223</v>
      </c>
      <c r="C116" s="2" t="s">
        <v>315</v>
      </c>
      <c r="D116" s="4" t="s">
        <v>317</v>
      </c>
      <c r="E116" s="4" t="s">
        <v>317</v>
      </c>
      <c r="F116" s="3" t="s">
        <v>9</v>
      </c>
      <c r="G116" s="4" t="s">
        <v>10</v>
      </c>
      <c r="H116" s="4">
        <v>15559203</v>
      </c>
      <c r="I116" s="8" t="s">
        <v>323</v>
      </c>
      <c r="J116" s="5" t="s">
        <v>218</v>
      </c>
    </row>
    <row r="117" spans="1:10" x14ac:dyDescent="0.25">
      <c r="A117" s="4">
        <f t="shared" si="1"/>
        <v>116</v>
      </c>
      <c r="B117" s="4" t="s">
        <v>223</v>
      </c>
      <c r="C117" s="2" t="s">
        <v>373</v>
      </c>
      <c r="D117" s="4" t="s">
        <v>508</v>
      </c>
      <c r="E117" s="4" t="s">
        <v>508</v>
      </c>
      <c r="F117" s="3" t="s">
        <v>728</v>
      </c>
      <c r="G117" s="4" t="s">
        <v>10</v>
      </c>
      <c r="H117" s="4">
        <v>916331</v>
      </c>
      <c r="I117" s="8" t="s">
        <v>875</v>
      </c>
      <c r="J117" s="5" t="s">
        <v>218</v>
      </c>
    </row>
    <row r="118" spans="1:10" x14ac:dyDescent="0.25">
      <c r="A118" s="4">
        <f t="shared" si="1"/>
        <v>117</v>
      </c>
      <c r="B118" s="4" t="s">
        <v>223</v>
      </c>
      <c r="C118" s="2" t="s">
        <v>374</v>
      </c>
      <c r="D118" s="4" t="s">
        <v>509</v>
      </c>
      <c r="E118" s="4" t="s">
        <v>509</v>
      </c>
      <c r="F118" s="3" t="s">
        <v>729</v>
      </c>
      <c r="G118" s="4" t="s">
        <v>10</v>
      </c>
      <c r="H118" s="4">
        <v>15422321</v>
      </c>
      <c r="I118" s="8" t="s">
        <v>876</v>
      </c>
      <c r="J118" s="5" t="s">
        <v>218</v>
      </c>
    </row>
    <row r="119" spans="1:10" x14ac:dyDescent="0.25">
      <c r="A119" s="4">
        <f t="shared" si="1"/>
        <v>118</v>
      </c>
      <c r="B119" s="4" t="s">
        <v>223</v>
      </c>
      <c r="C119" s="2" t="s">
        <v>375</v>
      </c>
      <c r="D119" s="4" t="s">
        <v>481</v>
      </c>
      <c r="E119" s="4" t="s">
        <v>481</v>
      </c>
      <c r="F119" s="3" t="s">
        <v>730</v>
      </c>
      <c r="G119" s="4" t="s">
        <v>10</v>
      </c>
      <c r="H119" s="4">
        <v>1606379</v>
      </c>
      <c r="I119" s="8" t="s">
        <v>877</v>
      </c>
      <c r="J119" s="5" t="s">
        <v>218</v>
      </c>
    </row>
    <row r="120" spans="1:10" x14ac:dyDescent="0.25">
      <c r="A120" s="4">
        <f t="shared" si="1"/>
        <v>119</v>
      </c>
      <c r="B120" s="4" t="s">
        <v>223</v>
      </c>
      <c r="C120" s="2" t="s">
        <v>88</v>
      </c>
      <c r="D120" s="4" t="s">
        <v>510</v>
      </c>
      <c r="E120" s="4" t="s">
        <v>510</v>
      </c>
      <c r="F120" s="3" t="s">
        <v>731</v>
      </c>
      <c r="G120" s="4" t="s">
        <v>10</v>
      </c>
      <c r="H120" s="4">
        <v>21518378</v>
      </c>
      <c r="I120" s="8" t="s">
        <v>878</v>
      </c>
      <c r="J120" s="5" t="s">
        <v>218</v>
      </c>
    </row>
    <row r="121" spans="1:10" x14ac:dyDescent="0.25">
      <c r="A121" s="4">
        <f t="shared" si="1"/>
        <v>120</v>
      </c>
      <c r="B121" s="4" t="s">
        <v>223</v>
      </c>
      <c r="C121" s="2" t="s">
        <v>89</v>
      </c>
      <c r="D121" s="4" t="s">
        <v>510</v>
      </c>
      <c r="E121" s="4" t="s">
        <v>510</v>
      </c>
      <c r="F121" s="3" t="s">
        <v>9</v>
      </c>
      <c r="G121" s="4" t="s">
        <v>10</v>
      </c>
      <c r="H121" s="4">
        <v>7488157</v>
      </c>
      <c r="I121" s="8" t="s">
        <v>301</v>
      </c>
      <c r="J121" s="5" t="s">
        <v>218</v>
      </c>
    </row>
    <row r="122" spans="1:10" x14ac:dyDescent="0.25">
      <c r="A122" s="4">
        <f t="shared" si="1"/>
        <v>121</v>
      </c>
      <c r="B122" s="4" t="s">
        <v>223</v>
      </c>
      <c r="C122" s="2" t="s">
        <v>90</v>
      </c>
      <c r="D122" s="4" t="s">
        <v>511</v>
      </c>
      <c r="E122" s="4" t="s">
        <v>511</v>
      </c>
      <c r="F122" s="3" t="s">
        <v>732</v>
      </c>
      <c r="G122" s="4" t="s">
        <v>10</v>
      </c>
      <c r="H122" s="4" t="s">
        <v>756</v>
      </c>
      <c r="I122" s="8" t="s">
        <v>879</v>
      </c>
      <c r="J122" s="5" t="s">
        <v>217</v>
      </c>
    </row>
    <row r="123" spans="1:10" x14ac:dyDescent="0.25">
      <c r="A123" s="4">
        <f t="shared" si="1"/>
        <v>122</v>
      </c>
      <c r="B123" s="4" t="s">
        <v>223</v>
      </c>
      <c r="C123" s="2" t="s">
        <v>91</v>
      </c>
      <c r="D123" s="4" t="s">
        <v>512</v>
      </c>
      <c r="E123" s="4" t="s">
        <v>512</v>
      </c>
      <c r="F123" s="3" t="s">
        <v>733</v>
      </c>
      <c r="G123" s="4" t="s">
        <v>10</v>
      </c>
      <c r="H123" s="4">
        <v>10673229</v>
      </c>
      <c r="I123" s="8" t="s">
        <v>880</v>
      </c>
      <c r="J123" s="5" t="s">
        <v>218</v>
      </c>
    </row>
    <row r="124" spans="1:10" x14ac:dyDescent="0.25">
      <c r="A124" s="4">
        <f t="shared" si="1"/>
        <v>123</v>
      </c>
      <c r="B124" s="4" t="s">
        <v>223</v>
      </c>
      <c r="C124" s="2" t="s">
        <v>92</v>
      </c>
      <c r="D124" s="4" t="s">
        <v>513</v>
      </c>
      <c r="E124" s="4" t="s">
        <v>513</v>
      </c>
      <c r="F124" s="3" t="s">
        <v>734</v>
      </c>
      <c r="G124" s="4" t="s">
        <v>10</v>
      </c>
      <c r="H124" s="4">
        <v>3616274</v>
      </c>
      <c r="I124" s="8" t="s">
        <v>881</v>
      </c>
      <c r="J124" s="5" t="s">
        <v>218</v>
      </c>
    </row>
    <row r="125" spans="1:10" x14ac:dyDescent="0.25">
      <c r="A125" s="4">
        <f t="shared" si="1"/>
        <v>124</v>
      </c>
      <c r="B125" s="4" t="s">
        <v>223</v>
      </c>
      <c r="C125" s="2" t="s">
        <v>93</v>
      </c>
      <c r="D125" s="4" t="s">
        <v>514</v>
      </c>
      <c r="E125" s="4" t="s">
        <v>514</v>
      </c>
      <c r="F125" s="3" t="s">
        <v>9</v>
      </c>
      <c r="G125" s="4" t="s">
        <v>10</v>
      </c>
      <c r="H125" s="4">
        <v>15255794</v>
      </c>
      <c r="I125" s="8" t="s">
        <v>882</v>
      </c>
      <c r="J125" s="5" t="s">
        <v>218</v>
      </c>
    </row>
    <row r="126" spans="1:10" x14ac:dyDescent="0.25">
      <c r="A126" s="4">
        <f t="shared" si="1"/>
        <v>125</v>
      </c>
      <c r="B126" s="4" t="s">
        <v>223</v>
      </c>
      <c r="C126" s="2" t="s">
        <v>376</v>
      </c>
      <c r="D126" s="4" t="s">
        <v>515</v>
      </c>
      <c r="E126" s="4" t="s">
        <v>515</v>
      </c>
      <c r="F126" s="3" t="s">
        <v>735</v>
      </c>
      <c r="G126" s="4" t="s">
        <v>10</v>
      </c>
      <c r="H126" s="4">
        <v>179078</v>
      </c>
      <c r="I126" s="8" t="s">
        <v>883</v>
      </c>
      <c r="J126" s="5" t="s">
        <v>218</v>
      </c>
    </row>
    <row r="127" spans="1:10" x14ac:dyDescent="0.25">
      <c r="A127" s="4">
        <f t="shared" si="1"/>
        <v>126</v>
      </c>
      <c r="B127" s="4" t="s">
        <v>223</v>
      </c>
      <c r="C127" s="2" t="s">
        <v>377</v>
      </c>
      <c r="D127" s="4" t="s">
        <v>516</v>
      </c>
      <c r="E127" s="4" t="s">
        <v>516</v>
      </c>
      <c r="F127" s="3" t="s">
        <v>9</v>
      </c>
      <c r="G127" s="4" t="s">
        <v>10</v>
      </c>
      <c r="H127" s="4">
        <v>7457472</v>
      </c>
      <c r="I127" s="8" t="s">
        <v>884</v>
      </c>
      <c r="J127" s="5" t="s">
        <v>218</v>
      </c>
    </row>
    <row r="128" spans="1:10" x14ac:dyDescent="0.25">
      <c r="A128" s="4">
        <f t="shared" si="1"/>
        <v>127</v>
      </c>
      <c r="B128" s="4" t="s">
        <v>223</v>
      </c>
      <c r="C128" s="2" t="s">
        <v>378</v>
      </c>
      <c r="D128" s="4" t="s">
        <v>517</v>
      </c>
      <c r="E128" s="4" t="s">
        <v>517</v>
      </c>
      <c r="F128" s="3" t="s">
        <v>9</v>
      </c>
      <c r="G128" s="4" t="s">
        <v>10</v>
      </c>
      <c r="H128" s="4">
        <v>19345917</v>
      </c>
      <c r="I128" s="8" t="s">
        <v>885</v>
      </c>
      <c r="J128" s="5" t="s">
        <v>218</v>
      </c>
    </row>
    <row r="129" spans="1:10" x14ac:dyDescent="0.25">
      <c r="A129" s="4">
        <f t="shared" si="1"/>
        <v>128</v>
      </c>
      <c r="B129" s="4" t="s">
        <v>223</v>
      </c>
      <c r="C129" s="2" t="s">
        <v>379</v>
      </c>
      <c r="D129" s="4" t="s">
        <v>518</v>
      </c>
      <c r="E129" s="4" t="s">
        <v>518</v>
      </c>
      <c r="F129" s="3" t="s">
        <v>736</v>
      </c>
      <c r="G129" s="4" t="s">
        <v>10</v>
      </c>
      <c r="H129" s="4">
        <v>8879311</v>
      </c>
      <c r="I129" s="8" t="s">
        <v>886</v>
      </c>
      <c r="J129" s="5" t="s">
        <v>218</v>
      </c>
    </row>
    <row r="130" spans="1:10" x14ac:dyDescent="0.25">
      <c r="A130" s="4">
        <f t="shared" si="1"/>
        <v>129</v>
      </c>
      <c r="B130" s="4" t="s">
        <v>223</v>
      </c>
      <c r="C130" s="2" t="s">
        <v>94</v>
      </c>
      <c r="D130" s="4" t="s">
        <v>519</v>
      </c>
      <c r="E130" s="4" t="s">
        <v>519</v>
      </c>
      <c r="F130" s="3" t="s">
        <v>9</v>
      </c>
      <c r="G130" s="4" t="s">
        <v>10</v>
      </c>
      <c r="H130" s="4">
        <v>23744529</v>
      </c>
      <c r="I130" s="8" t="s">
        <v>887</v>
      </c>
      <c r="J130" s="5" t="s">
        <v>218</v>
      </c>
    </row>
    <row r="131" spans="1:10" x14ac:dyDescent="0.25">
      <c r="A131" s="4">
        <f t="shared" si="1"/>
        <v>130</v>
      </c>
      <c r="B131" s="4" t="s">
        <v>223</v>
      </c>
      <c r="C131" s="2" t="s">
        <v>95</v>
      </c>
      <c r="D131" s="4" t="s">
        <v>520</v>
      </c>
      <c r="E131" s="4" t="s">
        <v>520</v>
      </c>
      <c r="F131" s="3" t="s">
        <v>737</v>
      </c>
      <c r="G131" s="4" t="s">
        <v>10</v>
      </c>
      <c r="H131" s="4" t="s">
        <v>757</v>
      </c>
      <c r="I131" s="8" t="s">
        <v>888</v>
      </c>
      <c r="J131" s="5" t="s">
        <v>218</v>
      </c>
    </row>
    <row r="132" spans="1:10" x14ac:dyDescent="0.25">
      <c r="A132" s="4">
        <f t="shared" ref="A132:A195" si="2">A131+1</f>
        <v>131</v>
      </c>
      <c r="B132" s="4" t="s">
        <v>223</v>
      </c>
      <c r="C132" s="2" t="s">
        <v>380</v>
      </c>
      <c r="D132" s="4" t="s">
        <v>468</v>
      </c>
      <c r="E132" s="4" t="s">
        <v>468</v>
      </c>
      <c r="F132" s="3" t="s">
        <v>738</v>
      </c>
      <c r="G132" s="4" t="s">
        <v>10</v>
      </c>
      <c r="H132" s="4">
        <v>10566163</v>
      </c>
      <c r="I132" s="8" t="s">
        <v>889</v>
      </c>
      <c r="J132" s="5" t="s">
        <v>218</v>
      </c>
    </row>
    <row r="133" spans="1:10" x14ac:dyDescent="0.25">
      <c r="A133" s="4">
        <f t="shared" si="2"/>
        <v>132</v>
      </c>
      <c r="B133" s="4" t="s">
        <v>223</v>
      </c>
      <c r="C133" s="2" t="s">
        <v>381</v>
      </c>
      <c r="D133" s="4" t="s">
        <v>521</v>
      </c>
      <c r="E133" s="4" t="s">
        <v>521</v>
      </c>
      <c r="F133" s="3" t="s">
        <v>739</v>
      </c>
      <c r="G133" s="4" t="s">
        <v>10</v>
      </c>
      <c r="H133" s="4">
        <v>8963746</v>
      </c>
      <c r="I133" s="8" t="s">
        <v>890</v>
      </c>
      <c r="J133" s="5" t="s">
        <v>218</v>
      </c>
    </row>
    <row r="134" spans="1:10" x14ac:dyDescent="0.25">
      <c r="A134" s="4">
        <f t="shared" si="2"/>
        <v>133</v>
      </c>
      <c r="B134" s="4" t="s">
        <v>223</v>
      </c>
      <c r="C134" s="2" t="s">
        <v>96</v>
      </c>
      <c r="D134" s="4" t="s">
        <v>522</v>
      </c>
      <c r="E134" s="4" t="s">
        <v>522</v>
      </c>
      <c r="F134" s="3" t="s">
        <v>9</v>
      </c>
      <c r="G134" s="4" t="s">
        <v>10</v>
      </c>
      <c r="H134" s="4">
        <v>10569103</v>
      </c>
      <c r="I134" s="8" t="s">
        <v>891</v>
      </c>
      <c r="J134" s="5" t="s">
        <v>218</v>
      </c>
    </row>
    <row r="135" spans="1:10" x14ac:dyDescent="0.25">
      <c r="A135" s="4">
        <f t="shared" si="2"/>
        <v>134</v>
      </c>
      <c r="B135" s="4" t="s">
        <v>223</v>
      </c>
      <c r="C135" s="2" t="s">
        <v>97</v>
      </c>
      <c r="D135" s="4" t="s">
        <v>523</v>
      </c>
      <c r="E135" s="4" t="s">
        <v>523</v>
      </c>
      <c r="F135" s="3" t="s">
        <v>9</v>
      </c>
      <c r="G135" s="4" t="s">
        <v>10</v>
      </c>
      <c r="H135" s="4">
        <v>205907</v>
      </c>
      <c r="I135" s="8" t="s">
        <v>892</v>
      </c>
      <c r="J135" s="5" t="s">
        <v>218</v>
      </c>
    </row>
    <row r="136" spans="1:10" x14ac:dyDescent="0.25">
      <c r="A136" s="4">
        <f t="shared" si="2"/>
        <v>135</v>
      </c>
      <c r="B136" s="4" t="s">
        <v>223</v>
      </c>
      <c r="C136" s="2" t="s">
        <v>98</v>
      </c>
      <c r="D136" s="4" t="s">
        <v>524</v>
      </c>
      <c r="E136" s="4" t="s">
        <v>524</v>
      </c>
      <c r="F136" s="3" t="s">
        <v>740</v>
      </c>
      <c r="G136" s="4" t="s">
        <v>10</v>
      </c>
      <c r="H136" s="4">
        <v>2681315</v>
      </c>
      <c r="I136" s="8" t="s">
        <v>893</v>
      </c>
      <c r="J136" s="5" t="s">
        <v>218</v>
      </c>
    </row>
    <row r="137" spans="1:10" x14ac:dyDescent="0.25">
      <c r="A137" s="4">
        <f t="shared" si="2"/>
        <v>136</v>
      </c>
      <c r="B137" s="4" t="s">
        <v>223</v>
      </c>
      <c r="C137" s="2" t="s">
        <v>382</v>
      </c>
      <c r="D137" s="4" t="s">
        <v>525</v>
      </c>
      <c r="E137" s="4" t="s">
        <v>525</v>
      </c>
      <c r="F137" s="3" t="s">
        <v>9</v>
      </c>
      <c r="G137" s="4" t="s">
        <v>10</v>
      </c>
      <c r="H137" s="4">
        <v>17441609</v>
      </c>
      <c r="I137" s="8" t="s">
        <v>894</v>
      </c>
      <c r="J137" s="5" t="s">
        <v>218</v>
      </c>
    </row>
    <row r="138" spans="1:10" x14ac:dyDescent="0.25">
      <c r="A138" s="4">
        <f t="shared" si="2"/>
        <v>137</v>
      </c>
      <c r="B138" s="4" t="s">
        <v>223</v>
      </c>
      <c r="C138" s="2" t="s">
        <v>99</v>
      </c>
      <c r="D138" s="4" t="s">
        <v>526</v>
      </c>
      <c r="E138" s="4" t="s">
        <v>526</v>
      </c>
      <c r="F138" s="3" t="s">
        <v>741</v>
      </c>
      <c r="G138" s="4" t="s">
        <v>10</v>
      </c>
      <c r="H138" s="4">
        <v>2771691</v>
      </c>
      <c r="I138" s="8" t="s">
        <v>895</v>
      </c>
      <c r="J138" s="5" t="s">
        <v>218</v>
      </c>
    </row>
    <row r="139" spans="1:10" x14ac:dyDescent="0.25">
      <c r="A139" s="4">
        <f t="shared" si="2"/>
        <v>138</v>
      </c>
      <c r="B139" s="4" t="s">
        <v>223</v>
      </c>
      <c r="C139" s="2" t="s">
        <v>100</v>
      </c>
      <c r="D139" s="4" t="s">
        <v>527</v>
      </c>
      <c r="E139" s="4" t="s">
        <v>527</v>
      </c>
      <c r="F139" s="3" t="s">
        <v>742</v>
      </c>
      <c r="G139" s="4" t="s">
        <v>10</v>
      </c>
      <c r="H139" s="4">
        <v>3425282</v>
      </c>
      <c r="I139" s="8" t="s">
        <v>896</v>
      </c>
      <c r="J139" s="5" t="s">
        <v>218</v>
      </c>
    </row>
    <row r="140" spans="1:10" x14ac:dyDescent="0.25">
      <c r="A140" s="4">
        <f t="shared" si="2"/>
        <v>139</v>
      </c>
      <c r="B140" s="4" t="s">
        <v>223</v>
      </c>
      <c r="C140" s="2" t="s">
        <v>101</v>
      </c>
      <c r="D140" s="4" t="s">
        <v>528</v>
      </c>
      <c r="E140" s="4" t="s">
        <v>528</v>
      </c>
      <c r="F140" s="3" t="s">
        <v>9</v>
      </c>
      <c r="G140" s="4" t="s">
        <v>10</v>
      </c>
      <c r="H140" s="4">
        <v>208167</v>
      </c>
      <c r="I140" s="8" t="s">
        <v>897</v>
      </c>
      <c r="J140" s="5" t="s">
        <v>218</v>
      </c>
    </row>
    <row r="141" spans="1:10" x14ac:dyDescent="0.25">
      <c r="A141" s="4">
        <f t="shared" si="2"/>
        <v>140</v>
      </c>
      <c r="B141" s="4" t="s">
        <v>223</v>
      </c>
      <c r="C141" s="2" t="s">
        <v>102</v>
      </c>
      <c r="D141" s="4" t="s">
        <v>529</v>
      </c>
      <c r="E141" s="4" t="s">
        <v>529</v>
      </c>
      <c r="F141" s="3" t="s">
        <v>9</v>
      </c>
      <c r="G141" s="4" t="s">
        <v>10</v>
      </c>
      <c r="H141" s="4">
        <v>15718883</v>
      </c>
      <c r="I141" s="8" t="s">
        <v>898</v>
      </c>
      <c r="J141" s="5" t="s">
        <v>218</v>
      </c>
    </row>
    <row r="142" spans="1:10" x14ac:dyDescent="0.25">
      <c r="A142" s="4">
        <f t="shared" si="2"/>
        <v>141</v>
      </c>
      <c r="B142" s="4" t="s">
        <v>223</v>
      </c>
      <c r="C142" s="2" t="s">
        <v>383</v>
      </c>
      <c r="D142" s="4" t="s">
        <v>530</v>
      </c>
      <c r="E142" s="4" t="s">
        <v>530</v>
      </c>
      <c r="F142" s="3" t="s">
        <v>743</v>
      </c>
      <c r="G142" s="4" t="s">
        <v>10</v>
      </c>
      <c r="H142" s="4">
        <v>209996</v>
      </c>
      <c r="I142" s="8" t="s">
        <v>899</v>
      </c>
      <c r="J142" s="5" t="s">
        <v>218</v>
      </c>
    </row>
    <row r="143" spans="1:10" x14ac:dyDescent="0.25">
      <c r="A143" s="4">
        <f t="shared" si="2"/>
        <v>142</v>
      </c>
      <c r="B143" s="4" t="s">
        <v>223</v>
      </c>
      <c r="C143" s="2" t="s">
        <v>384</v>
      </c>
      <c r="D143" s="4" t="s">
        <v>470</v>
      </c>
      <c r="E143" s="4" t="s">
        <v>470</v>
      </c>
      <c r="F143" s="3" t="s">
        <v>744</v>
      </c>
      <c r="G143" s="4" t="s">
        <v>10</v>
      </c>
      <c r="H143" s="4">
        <v>15254135</v>
      </c>
      <c r="I143" s="8" t="s">
        <v>900</v>
      </c>
      <c r="J143" s="5" t="s">
        <v>218</v>
      </c>
    </row>
    <row r="144" spans="1:10" x14ac:dyDescent="0.25">
      <c r="A144" s="4">
        <f t="shared" si="2"/>
        <v>143</v>
      </c>
      <c r="B144" s="4" t="s">
        <v>223</v>
      </c>
      <c r="C144" s="2" t="s">
        <v>103</v>
      </c>
      <c r="D144" s="4" t="s">
        <v>531</v>
      </c>
      <c r="E144" s="4" t="s">
        <v>531</v>
      </c>
      <c r="F144" s="3" t="s">
        <v>224</v>
      </c>
      <c r="G144" s="4" t="s">
        <v>10</v>
      </c>
      <c r="H144" s="4">
        <v>22024433</v>
      </c>
      <c r="I144" s="8" t="s">
        <v>302</v>
      </c>
      <c r="J144" s="5" t="s">
        <v>218</v>
      </c>
    </row>
    <row r="145" spans="1:10" x14ac:dyDescent="0.25">
      <c r="A145" s="4">
        <f t="shared" si="2"/>
        <v>144</v>
      </c>
      <c r="B145" s="4" t="s">
        <v>223</v>
      </c>
      <c r="C145" s="2" t="s">
        <v>104</v>
      </c>
      <c r="D145" s="4" t="s">
        <v>531</v>
      </c>
      <c r="E145" s="4" t="s">
        <v>531</v>
      </c>
      <c r="F145" s="3" t="s">
        <v>224</v>
      </c>
      <c r="G145" s="4" t="s">
        <v>10</v>
      </c>
      <c r="H145" s="4">
        <v>21603251</v>
      </c>
      <c r="I145" s="8" t="s">
        <v>303</v>
      </c>
      <c r="J145" s="5" t="s">
        <v>218</v>
      </c>
    </row>
    <row r="146" spans="1:10" x14ac:dyDescent="0.25">
      <c r="A146" s="4">
        <f t="shared" si="2"/>
        <v>145</v>
      </c>
      <c r="B146" s="4" t="s">
        <v>223</v>
      </c>
      <c r="C146" s="2" t="s">
        <v>105</v>
      </c>
      <c r="D146" s="4" t="s">
        <v>532</v>
      </c>
      <c r="E146" s="4" t="s">
        <v>532</v>
      </c>
      <c r="F146" s="3" t="s">
        <v>224</v>
      </c>
      <c r="G146" s="4" t="s">
        <v>10</v>
      </c>
      <c r="H146" s="4">
        <v>21602204</v>
      </c>
      <c r="I146" s="8" t="s">
        <v>304</v>
      </c>
      <c r="J146" s="5" t="s">
        <v>218</v>
      </c>
    </row>
    <row r="147" spans="1:10" x14ac:dyDescent="0.25">
      <c r="A147" s="4">
        <f t="shared" si="2"/>
        <v>146</v>
      </c>
      <c r="B147" s="4" t="s">
        <v>223</v>
      </c>
      <c r="C147" s="2" t="s">
        <v>106</v>
      </c>
      <c r="D147" s="4" t="s">
        <v>533</v>
      </c>
      <c r="E147" s="4" t="s">
        <v>533</v>
      </c>
      <c r="F147" s="3" t="s">
        <v>224</v>
      </c>
      <c r="G147" s="4" t="s">
        <v>10</v>
      </c>
      <c r="H147" s="4">
        <v>24701122</v>
      </c>
      <c r="I147" s="8" t="s">
        <v>305</v>
      </c>
      <c r="J147" s="5" t="s">
        <v>218</v>
      </c>
    </row>
    <row r="148" spans="1:10" x14ac:dyDescent="0.25">
      <c r="A148" s="4">
        <f t="shared" si="2"/>
        <v>147</v>
      </c>
      <c r="B148" s="4" t="s">
        <v>223</v>
      </c>
      <c r="C148" s="2" t="s">
        <v>107</v>
      </c>
      <c r="D148" s="4" t="s">
        <v>9</v>
      </c>
      <c r="E148" s="4" t="s">
        <v>9</v>
      </c>
      <c r="F148" s="3" t="s">
        <v>224</v>
      </c>
      <c r="G148" s="4" t="s">
        <v>10</v>
      </c>
      <c r="H148" s="4">
        <v>23299185</v>
      </c>
      <c r="I148" s="8" t="s">
        <v>306</v>
      </c>
      <c r="J148" s="5" t="s">
        <v>218</v>
      </c>
    </row>
    <row r="149" spans="1:10" x14ac:dyDescent="0.25">
      <c r="A149" s="4">
        <f t="shared" si="2"/>
        <v>148</v>
      </c>
      <c r="B149" s="4" t="s">
        <v>223</v>
      </c>
      <c r="C149" s="2" t="s">
        <v>385</v>
      </c>
      <c r="D149" s="4" t="s">
        <v>534</v>
      </c>
      <c r="E149" s="4" t="s">
        <v>534</v>
      </c>
      <c r="F149" s="3" t="s">
        <v>226</v>
      </c>
      <c r="G149" s="4" t="s">
        <v>10</v>
      </c>
      <c r="H149" s="4">
        <v>10761608</v>
      </c>
      <c r="I149" s="8" t="s">
        <v>901</v>
      </c>
      <c r="J149" s="5" t="s">
        <v>218</v>
      </c>
    </row>
    <row r="150" spans="1:10" x14ac:dyDescent="0.25">
      <c r="A150" s="4">
        <f t="shared" si="2"/>
        <v>149</v>
      </c>
      <c r="B150" s="4" t="s">
        <v>223</v>
      </c>
      <c r="C150" s="2" t="s">
        <v>386</v>
      </c>
      <c r="D150" s="4" t="s">
        <v>535</v>
      </c>
      <c r="E150" s="4" t="s">
        <v>535</v>
      </c>
      <c r="F150" s="3" t="s">
        <v>227</v>
      </c>
      <c r="G150" s="4" t="s">
        <v>10</v>
      </c>
      <c r="H150" s="4">
        <v>20443</v>
      </c>
      <c r="I150" s="8" t="s">
        <v>902</v>
      </c>
      <c r="J150" s="5" t="s">
        <v>218</v>
      </c>
    </row>
    <row r="151" spans="1:10" x14ac:dyDescent="0.25">
      <c r="A151" s="4">
        <f t="shared" si="2"/>
        <v>150</v>
      </c>
      <c r="B151" s="4" t="s">
        <v>223</v>
      </c>
      <c r="C151" s="2" t="s">
        <v>108</v>
      </c>
      <c r="D151" s="4" t="s">
        <v>536</v>
      </c>
      <c r="E151" s="4" t="s">
        <v>536</v>
      </c>
      <c r="F151" s="3" t="s">
        <v>224</v>
      </c>
      <c r="G151" s="4" t="s">
        <v>10</v>
      </c>
      <c r="H151" s="4">
        <v>10622551</v>
      </c>
      <c r="I151" s="8" t="s">
        <v>903</v>
      </c>
      <c r="J151" s="5" t="s">
        <v>218</v>
      </c>
    </row>
    <row r="152" spans="1:10" x14ac:dyDescent="0.25">
      <c r="A152" s="4">
        <f t="shared" si="2"/>
        <v>151</v>
      </c>
      <c r="B152" s="4" t="s">
        <v>223</v>
      </c>
      <c r="C152" s="2" t="s">
        <v>109</v>
      </c>
      <c r="D152" s="4" t="s">
        <v>537</v>
      </c>
      <c r="E152" s="4" t="s">
        <v>537</v>
      </c>
      <c r="F152" s="3" t="s">
        <v>224</v>
      </c>
      <c r="G152" s="4" t="s">
        <v>10</v>
      </c>
      <c r="H152" s="4">
        <v>21699798</v>
      </c>
      <c r="I152" s="8" t="s">
        <v>904</v>
      </c>
      <c r="J152" s="5" t="s">
        <v>218</v>
      </c>
    </row>
    <row r="153" spans="1:10" x14ac:dyDescent="0.25">
      <c r="A153" s="4">
        <f t="shared" si="2"/>
        <v>152</v>
      </c>
      <c r="B153" s="4" t="s">
        <v>223</v>
      </c>
      <c r="C153" s="2" t="s">
        <v>110</v>
      </c>
      <c r="D153" s="4" t="s">
        <v>538</v>
      </c>
      <c r="E153" s="4" t="s">
        <v>538</v>
      </c>
      <c r="F153" s="3" t="s">
        <v>228</v>
      </c>
      <c r="G153" s="4" t="s">
        <v>10</v>
      </c>
      <c r="H153" s="4">
        <v>21588686</v>
      </c>
      <c r="I153" s="8" t="s">
        <v>905</v>
      </c>
      <c r="J153" s="5" t="s">
        <v>218</v>
      </c>
    </row>
    <row r="154" spans="1:10" x14ac:dyDescent="0.25">
      <c r="A154" s="4">
        <f t="shared" si="2"/>
        <v>153</v>
      </c>
      <c r="B154" s="4" t="s">
        <v>223</v>
      </c>
      <c r="C154" s="2" t="s">
        <v>111</v>
      </c>
      <c r="D154" s="4" t="s">
        <v>517</v>
      </c>
      <c r="E154" s="4" t="s">
        <v>517</v>
      </c>
      <c r="F154" s="3" t="s">
        <v>229</v>
      </c>
      <c r="G154" s="4" t="s">
        <v>10</v>
      </c>
      <c r="H154" s="4">
        <v>19320620</v>
      </c>
      <c r="I154" s="8" t="s">
        <v>906</v>
      </c>
      <c r="J154" s="5" t="s">
        <v>218</v>
      </c>
    </row>
    <row r="155" spans="1:10" x14ac:dyDescent="0.25">
      <c r="A155" s="4">
        <f t="shared" si="2"/>
        <v>154</v>
      </c>
      <c r="B155" s="4" t="s">
        <v>223</v>
      </c>
      <c r="C155" s="2" t="s">
        <v>112</v>
      </c>
      <c r="D155" s="4" t="s">
        <v>539</v>
      </c>
      <c r="E155" s="4" t="s">
        <v>539</v>
      </c>
      <c r="F155" s="3" t="s">
        <v>224</v>
      </c>
      <c r="G155" s="4" t="s">
        <v>10</v>
      </c>
      <c r="H155" s="4">
        <v>10884602</v>
      </c>
      <c r="I155" s="8" t="s">
        <v>907</v>
      </c>
      <c r="J155" s="5" t="s">
        <v>218</v>
      </c>
    </row>
    <row r="156" spans="1:10" x14ac:dyDescent="0.25">
      <c r="A156" s="4">
        <f t="shared" si="2"/>
        <v>155</v>
      </c>
      <c r="B156" s="4" t="s">
        <v>223</v>
      </c>
      <c r="C156" s="2" t="s">
        <v>113</v>
      </c>
      <c r="D156" s="4" t="s">
        <v>540</v>
      </c>
      <c r="E156" s="4" t="s">
        <v>540</v>
      </c>
      <c r="F156" s="3" t="s">
        <v>224</v>
      </c>
      <c r="G156" s="4" t="s">
        <v>10</v>
      </c>
      <c r="H156" s="4">
        <v>1489917</v>
      </c>
      <c r="I156" s="8" t="s">
        <v>908</v>
      </c>
      <c r="J156" s="5" t="s">
        <v>218</v>
      </c>
    </row>
    <row r="157" spans="1:10" x14ac:dyDescent="0.25">
      <c r="A157" s="4">
        <f t="shared" si="2"/>
        <v>156</v>
      </c>
      <c r="B157" s="4" t="s">
        <v>223</v>
      </c>
      <c r="C157" s="2" t="s">
        <v>114</v>
      </c>
      <c r="D157" s="4" t="s">
        <v>541</v>
      </c>
      <c r="E157" s="4" t="s">
        <v>541</v>
      </c>
      <c r="F157" s="3" t="s">
        <v>224</v>
      </c>
      <c r="G157" s="4" t="s">
        <v>10</v>
      </c>
      <c r="H157" s="4">
        <v>19446586</v>
      </c>
      <c r="I157" s="8" t="s">
        <v>909</v>
      </c>
      <c r="J157" s="5" t="s">
        <v>218</v>
      </c>
    </row>
    <row r="158" spans="1:10" x14ac:dyDescent="0.25">
      <c r="A158" s="4">
        <f t="shared" si="2"/>
        <v>157</v>
      </c>
      <c r="B158" s="4" t="s">
        <v>223</v>
      </c>
      <c r="C158" s="2" t="s">
        <v>216</v>
      </c>
      <c r="D158" s="4" t="s">
        <v>318</v>
      </c>
      <c r="E158" s="4" t="s">
        <v>318</v>
      </c>
      <c r="F158" s="3" t="s">
        <v>224</v>
      </c>
      <c r="G158" s="4" t="s">
        <v>10</v>
      </c>
      <c r="H158" s="4" t="s">
        <v>329</v>
      </c>
      <c r="I158" s="8" t="s">
        <v>324</v>
      </c>
      <c r="J158" s="5" t="s">
        <v>217</v>
      </c>
    </row>
    <row r="159" spans="1:10" x14ac:dyDescent="0.25">
      <c r="A159" s="4">
        <f t="shared" si="2"/>
        <v>158</v>
      </c>
      <c r="B159" s="4" t="s">
        <v>223</v>
      </c>
      <c r="C159" s="2" t="s">
        <v>387</v>
      </c>
      <c r="D159" s="4" t="s">
        <v>542</v>
      </c>
      <c r="E159" s="4" t="s">
        <v>542</v>
      </c>
      <c r="F159" s="3" t="s">
        <v>230</v>
      </c>
      <c r="G159" s="4" t="s">
        <v>10</v>
      </c>
      <c r="H159" s="4">
        <v>19327501</v>
      </c>
      <c r="I159" s="8" t="s">
        <v>910</v>
      </c>
      <c r="J159" s="5" t="s">
        <v>218</v>
      </c>
    </row>
    <row r="160" spans="1:10" x14ac:dyDescent="0.25">
      <c r="A160" s="4">
        <f t="shared" si="2"/>
        <v>159</v>
      </c>
      <c r="B160" s="4" t="s">
        <v>223</v>
      </c>
      <c r="C160" s="2" t="s">
        <v>115</v>
      </c>
      <c r="D160" s="4" t="s">
        <v>543</v>
      </c>
      <c r="E160" s="4" t="s">
        <v>543</v>
      </c>
      <c r="F160" s="3" t="s">
        <v>231</v>
      </c>
      <c r="G160" s="4" t="s">
        <v>10</v>
      </c>
      <c r="H160" s="4">
        <v>15582027</v>
      </c>
      <c r="I160" s="8" t="s">
        <v>911</v>
      </c>
      <c r="J160" s="5" t="s">
        <v>217</v>
      </c>
    </row>
    <row r="161" spans="1:10" x14ac:dyDescent="0.25">
      <c r="A161" s="4">
        <f t="shared" si="2"/>
        <v>160</v>
      </c>
      <c r="B161" s="4" t="s">
        <v>223</v>
      </c>
      <c r="C161" s="2" t="s">
        <v>116</v>
      </c>
      <c r="D161" s="4" t="s">
        <v>544</v>
      </c>
      <c r="E161" s="4" t="s">
        <v>544</v>
      </c>
      <c r="F161" s="3" t="s">
        <v>232</v>
      </c>
      <c r="G161" s="4" t="s">
        <v>10</v>
      </c>
      <c r="H161" s="4">
        <v>8894655</v>
      </c>
      <c r="I161" s="8" t="s">
        <v>912</v>
      </c>
      <c r="J161" s="5" t="s">
        <v>218</v>
      </c>
    </row>
    <row r="162" spans="1:10" x14ac:dyDescent="0.25">
      <c r="A162" s="4">
        <f t="shared" si="2"/>
        <v>161</v>
      </c>
      <c r="B162" s="4" t="s">
        <v>223</v>
      </c>
      <c r="C162" s="2" t="s">
        <v>117</v>
      </c>
      <c r="D162" s="4" t="s">
        <v>545</v>
      </c>
      <c r="E162" s="4" t="s">
        <v>545</v>
      </c>
      <c r="F162" s="3" t="s">
        <v>224</v>
      </c>
      <c r="G162" s="4" t="s">
        <v>10</v>
      </c>
      <c r="H162" s="4">
        <v>1602446</v>
      </c>
      <c r="I162" s="8" t="s">
        <v>913</v>
      </c>
      <c r="J162" s="5" t="s">
        <v>218</v>
      </c>
    </row>
    <row r="163" spans="1:10" x14ac:dyDescent="0.25">
      <c r="A163" s="4">
        <f t="shared" si="2"/>
        <v>162</v>
      </c>
      <c r="B163" s="4" t="s">
        <v>223</v>
      </c>
      <c r="C163" s="2" t="s">
        <v>118</v>
      </c>
      <c r="D163" s="4" t="s">
        <v>546</v>
      </c>
      <c r="E163" s="4" t="s">
        <v>546</v>
      </c>
      <c r="F163" s="3" t="s">
        <v>224</v>
      </c>
      <c r="G163" s="4" t="s">
        <v>10</v>
      </c>
      <c r="H163" s="4">
        <v>7432550</v>
      </c>
      <c r="I163" s="8" t="s">
        <v>914</v>
      </c>
      <c r="J163" s="5" t="s">
        <v>218</v>
      </c>
    </row>
    <row r="164" spans="1:10" x14ac:dyDescent="0.25">
      <c r="A164" s="4">
        <f t="shared" si="2"/>
        <v>163</v>
      </c>
      <c r="B164" s="4" t="s">
        <v>223</v>
      </c>
      <c r="C164" s="2" t="s">
        <v>119</v>
      </c>
      <c r="D164" s="4" t="s">
        <v>547</v>
      </c>
      <c r="E164" s="4" t="s">
        <v>547</v>
      </c>
      <c r="F164" s="3" t="s">
        <v>233</v>
      </c>
      <c r="G164" s="4" t="s">
        <v>10</v>
      </c>
      <c r="H164" s="4">
        <v>3638855</v>
      </c>
      <c r="I164" s="8" t="s">
        <v>915</v>
      </c>
      <c r="J164" s="5" t="s">
        <v>218</v>
      </c>
    </row>
    <row r="165" spans="1:10" x14ac:dyDescent="0.25">
      <c r="A165" s="4">
        <f t="shared" si="2"/>
        <v>164</v>
      </c>
      <c r="B165" s="4" t="s">
        <v>223</v>
      </c>
      <c r="C165" s="2" t="s">
        <v>120</v>
      </c>
      <c r="D165" s="4" t="s">
        <v>548</v>
      </c>
      <c r="E165" s="4" t="s">
        <v>548</v>
      </c>
      <c r="F165" s="3" t="s">
        <v>224</v>
      </c>
      <c r="G165" s="4" t="s">
        <v>10</v>
      </c>
      <c r="H165" s="4">
        <v>1920790</v>
      </c>
      <c r="I165" s="8" t="s">
        <v>916</v>
      </c>
      <c r="J165" s="5" t="s">
        <v>218</v>
      </c>
    </row>
    <row r="166" spans="1:10" x14ac:dyDescent="0.25">
      <c r="A166" s="4">
        <f t="shared" si="2"/>
        <v>165</v>
      </c>
      <c r="B166" s="4" t="s">
        <v>223</v>
      </c>
      <c r="C166" s="2" t="s">
        <v>121</v>
      </c>
      <c r="D166" s="4" t="s">
        <v>549</v>
      </c>
      <c r="E166" s="4" t="s">
        <v>549</v>
      </c>
      <c r="F166" s="3" t="s">
        <v>234</v>
      </c>
      <c r="G166" s="4" t="s">
        <v>10</v>
      </c>
      <c r="H166" s="4">
        <v>15220443</v>
      </c>
      <c r="I166" s="8" t="s">
        <v>917</v>
      </c>
      <c r="J166" s="5" t="s">
        <v>218</v>
      </c>
    </row>
    <row r="167" spans="1:10" x14ac:dyDescent="0.25">
      <c r="A167" s="4">
        <f t="shared" si="2"/>
        <v>166</v>
      </c>
      <c r="B167" s="4" t="s">
        <v>223</v>
      </c>
      <c r="C167" s="2" t="s">
        <v>122</v>
      </c>
      <c r="D167" s="4" t="s">
        <v>550</v>
      </c>
      <c r="E167" s="4" t="s">
        <v>550</v>
      </c>
      <c r="F167" s="3" t="s">
        <v>235</v>
      </c>
      <c r="G167" s="4" t="s">
        <v>10</v>
      </c>
      <c r="H167" s="4">
        <v>7360258</v>
      </c>
      <c r="I167" s="8" t="s">
        <v>918</v>
      </c>
      <c r="J167" s="5" t="s">
        <v>218</v>
      </c>
    </row>
    <row r="168" spans="1:10" x14ac:dyDescent="0.25">
      <c r="A168" s="4">
        <f t="shared" si="2"/>
        <v>167</v>
      </c>
      <c r="B168" s="4" t="s">
        <v>223</v>
      </c>
      <c r="C168" s="2" t="s">
        <v>123</v>
      </c>
      <c r="D168" s="4" t="s">
        <v>551</v>
      </c>
      <c r="E168" s="4" t="s">
        <v>551</v>
      </c>
      <c r="F168" s="3" t="s">
        <v>236</v>
      </c>
      <c r="G168" s="4" t="s">
        <v>10</v>
      </c>
      <c r="H168" s="4">
        <v>2710749</v>
      </c>
      <c r="I168" s="8" t="s">
        <v>919</v>
      </c>
      <c r="J168" s="5" t="s">
        <v>218</v>
      </c>
    </row>
    <row r="169" spans="1:10" x14ac:dyDescent="0.25">
      <c r="A169" s="4">
        <f t="shared" si="2"/>
        <v>168</v>
      </c>
      <c r="B169" s="4" t="s">
        <v>223</v>
      </c>
      <c r="C169" s="2" t="s">
        <v>124</v>
      </c>
      <c r="D169" s="4" t="s">
        <v>552</v>
      </c>
      <c r="E169" s="4" t="s">
        <v>552</v>
      </c>
      <c r="F169" s="3" t="s">
        <v>224</v>
      </c>
      <c r="G169" s="4" t="s">
        <v>10</v>
      </c>
      <c r="H169" s="4">
        <v>3638715</v>
      </c>
      <c r="I169" s="8" t="s">
        <v>920</v>
      </c>
      <c r="J169" s="5" t="s">
        <v>218</v>
      </c>
    </row>
    <row r="170" spans="1:10" x14ac:dyDescent="0.25">
      <c r="A170" s="4">
        <f t="shared" si="2"/>
        <v>169</v>
      </c>
      <c r="B170" s="4" t="s">
        <v>223</v>
      </c>
      <c r="C170" s="2" t="s">
        <v>125</v>
      </c>
      <c r="D170" s="4" t="s">
        <v>552</v>
      </c>
      <c r="E170" s="4" t="s">
        <v>552</v>
      </c>
      <c r="F170" s="3" t="s">
        <v>237</v>
      </c>
      <c r="G170" s="4" t="s">
        <v>10</v>
      </c>
      <c r="H170" s="4">
        <v>8941912</v>
      </c>
      <c r="I170" s="8" t="s">
        <v>307</v>
      </c>
      <c r="J170" s="5" t="s">
        <v>218</v>
      </c>
    </row>
    <row r="171" spans="1:10" x14ac:dyDescent="0.25">
      <c r="A171" s="4">
        <f t="shared" si="2"/>
        <v>170</v>
      </c>
      <c r="B171" s="4" t="s">
        <v>223</v>
      </c>
      <c r="C171" s="2" t="s">
        <v>126</v>
      </c>
      <c r="D171" s="4" t="s">
        <v>553</v>
      </c>
      <c r="E171" s="4" t="s">
        <v>553</v>
      </c>
      <c r="F171" s="3" t="s">
        <v>238</v>
      </c>
      <c r="G171" s="4" t="s">
        <v>10</v>
      </c>
      <c r="H171" s="4">
        <v>10492275</v>
      </c>
      <c r="I171" s="8" t="s">
        <v>921</v>
      </c>
      <c r="J171" s="5" t="s">
        <v>218</v>
      </c>
    </row>
    <row r="172" spans="1:10" x14ac:dyDescent="0.25">
      <c r="A172" s="4">
        <f t="shared" si="2"/>
        <v>171</v>
      </c>
      <c r="B172" s="4" t="s">
        <v>223</v>
      </c>
      <c r="C172" s="2" t="s">
        <v>127</v>
      </c>
      <c r="D172" s="4" t="s">
        <v>551</v>
      </c>
      <c r="E172" s="4" t="s">
        <v>551</v>
      </c>
      <c r="F172" s="3" t="s">
        <v>224</v>
      </c>
      <c r="G172" s="4" t="s">
        <v>10</v>
      </c>
      <c r="H172" s="4" t="s">
        <v>758</v>
      </c>
      <c r="I172" s="8" t="s">
        <v>922</v>
      </c>
      <c r="J172" s="5" t="s">
        <v>218</v>
      </c>
    </row>
    <row r="173" spans="1:10" x14ac:dyDescent="0.25">
      <c r="A173" s="4">
        <f t="shared" si="2"/>
        <v>172</v>
      </c>
      <c r="B173" s="4" t="s">
        <v>223</v>
      </c>
      <c r="C173" s="2" t="s">
        <v>388</v>
      </c>
      <c r="D173" s="4" t="s">
        <v>554</v>
      </c>
      <c r="E173" s="4" t="s">
        <v>554</v>
      </c>
      <c r="F173" s="3" t="s">
        <v>239</v>
      </c>
      <c r="G173" s="4" t="s">
        <v>10</v>
      </c>
      <c r="H173" s="4">
        <v>10950680</v>
      </c>
      <c r="I173" s="8" t="s">
        <v>923</v>
      </c>
      <c r="J173" s="5" t="s">
        <v>218</v>
      </c>
    </row>
    <row r="174" spans="1:10" x14ac:dyDescent="0.25">
      <c r="A174" s="4">
        <f t="shared" si="2"/>
        <v>173</v>
      </c>
      <c r="B174" s="4" t="s">
        <v>223</v>
      </c>
      <c r="C174" s="2" t="s">
        <v>128</v>
      </c>
      <c r="D174" s="4" t="s">
        <v>458</v>
      </c>
      <c r="E174" s="4" t="s">
        <v>458</v>
      </c>
      <c r="F174" s="3" t="s">
        <v>240</v>
      </c>
      <c r="G174" s="4" t="s">
        <v>10</v>
      </c>
      <c r="H174" s="4">
        <v>15563693</v>
      </c>
      <c r="I174" s="8" t="s">
        <v>924</v>
      </c>
      <c r="J174" s="5" t="s">
        <v>218</v>
      </c>
    </row>
    <row r="175" spans="1:10" x14ac:dyDescent="0.25">
      <c r="A175" s="4">
        <f t="shared" si="2"/>
        <v>174</v>
      </c>
      <c r="B175" s="4" t="s">
        <v>223</v>
      </c>
      <c r="C175" s="2" t="s">
        <v>129</v>
      </c>
      <c r="D175" s="4" t="s">
        <v>527</v>
      </c>
      <c r="E175" s="4" t="s">
        <v>527</v>
      </c>
      <c r="F175" s="3" t="s">
        <v>241</v>
      </c>
      <c r="G175" s="4" t="s">
        <v>10</v>
      </c>
      <c r="H175" s="4">
        <v>15398412</v>
      </c>
      <c r="I175" s="8" t="s">
        <v>925</v>
      </c>
      <c r="J175" s="5" t="s">
        <v>218</v>
      </c>
    </row>
    <row r="176" spans="1:10" x14ac:dyDescent="0.25">
      <c r="A176" s="4">
        <f t="shared" si="2"/>
        <v>175</v>
      </c>
      <c r="B176" s="4" t="s">
        <v>223</v>
      </c>
      <c r="C176" s="2" t="s">
        <v>130</v>
      </c>
      <c r="D176" s="4" t="s">
        <v>468</v>
      </c>
      <c r="E176" s="4" t="s">
        <v>468</v>
      </c>
      <c r="F176" s="3" t="s">
        <v>224</v>
      </c>
      <c r="G176" s="4" t="s">
        <v>10</v>
      </c>
      <c r="H176" s="4">
        <v>10570829</v>
      </c>
      <c r="I176" s="8" t="s">
        <v>926</v>
      </c>
      <c r="J176" s="5" t="s">
        <v>218</v>
      </c>
    </row>
    <row r="177" spans="1:10" x14ac:dyDescent="0.25">
      <c r="A177" s="4">
        <f t="shared" si="2"/>
        <v>176</v>
      </c>
      <c r="B177" s="4" t="s">
        <v>223</v>
      </c>
      <c r="C177" s="2" t="s">
        <v>131</v>
      </c>
      <c r="D177" s="4" t="s">
        <v>524</v>
      </c>
      <c r="E177" s="4" t="s">
        <v>524</v>
      </c>
      <c r="F177" s="3" t="s">
        <v>242</v>
      </c>
      <c r="G177" s="4" t="s">
        <v>10</v>
      </c>
      <c r="H177" s="4">
        <v>8859701</v>
      </c>
      <c r="I177" s="8" t="s">
        <v>927</v>
      </c>
      <c r="J177" s="5" t="s">
        <v>218</v>
      </c>
    </row>
    <row r="178" spans="1:10" x14ac:dyDescent="0.25">
      <c r="A178" s="4">
        <f t="shared" si="2"/>
        <v>177</v>
      </c>
      <c r="B178" s="4" t="s">
        <v>223</v>
      </c>
      <c r="C178" s="2" t="s">
        <v>132</v>
      </c>
      <c r="D178" s="4" t="s">
        <v>555</v>
      </c>
      <c r="E178" s="4" t="s">
        <v>555</v>
      </c>
      <c r="F178" s="3" t="s">
        <v>243</v>
      </c>
      <c r="G178" s="4" t="s">
        <v>10</v>
      </c>
      <c r="H178" s="4">
        <v>10969012</v>
      </c>
      <c r="I178" s="8" t="s">
        <v>308</v>
      </c>
      <c r="J178" s="5" t="s">
        <v>218</v>
      </c>
    </row>
    <row r="179" spans="1:10" x14ac:dyDescent="0.25">
      <c r="A179" s="4">
        <f t="shared" si="2"/>
        <v>178</v>
      </c>
      <c r="B179" s="4" t="s">
        <v>223</v>
      </c>
      <c r="C179" s="2" t="s">
        <v>133</v>
      </c>
      <c r="D179" s="4" t="s">
        <v>556</v>
      </c>
      <c r="E179" s="4" t="s">
        <v>556</v>
      </c>
      <c r="F179" s="3" t="s">
        <v>244</v>
      </c>
      <c r="G179" s="4" t="s">
        <v>10</v>
      </c>
      <c r="H179" s="4">
        <v>15222179</v>
      </c>
      <c r="I179" s="8" t="s">
        <v>928</v>
      </c>
      <c r="J179" s="5" t="s">
        <v>218</v>
      </c>
    </row>
    <row r="180" spans="1:10" x14ac:dyDescent="0.25">
      <c r="A180" s="4">
        <f t="shared" si="2"/>
        <v>179</v>
      </c>
      <c r="B180" s="4" t="s">
        <v>223</v>
      </c>
      <c r="C180" s="2" t="s">
        <v>134</v>
      </c>
      <c r="D180" s="4" t="s">
        <v>557</v>
      </c>
      <c r="E180" s="4" t="s">
        <v>557</v>
      </c>
      <c r="F180" s="3" t="s">
        <v>245</v>
      </c>
      <c r="G180" s="4" t="s">
        <v>10</v>
      </c>
      <c r="H180" s="4">
        <v>2636352</v>
      </c>
      <c r="I180" s="8" t="s">
        <v>929</v>
      </c>
      <c r="J180" s="5" t="s">
        <v>218</v>
      </c>
    </row>
    <row r="181" spans="1:10" x14ac:dyDescent="0.25">
      <c r="A181" s="4">
        <f t="shared" si="2"/>
        <v>180</v>
      </c>
      <c r="B181" s="4" t="s">
        <v>223</v>
      </c>
      <c r="C181" s="2" t="s">
        <v>135</v>
      </c>
      <c r="D181" s="4" t="s">
        <v>558</v>
      </c>
      <c r="E181" s="4" t="s">
        <v>558</v>
      </c>
      <c r="F181" s="3" t="s">
        <v>224</v>
      </c>
      <c r="G181" s="4" t="s">
        <v>10</v>
      </c>
      <c r="H181" s="4">
        <v>15249557</v>
      </c>
      <c r="I181" s="8" t="s">
        <v>930</v>
      </c>
      <c r="J181" s="5" t="s">
        <v>218</v>
      </c>
    </row>
    <row r="182" spans="1:10" x14ac:dyDescent="0.25">
      <c r="A182" s="4">
        <f t="shared" si="2"/>
        <v>181</v>
      </c>
      <c r="B182" s="4" t="s">
        <v>223</v>
      </c>
      <c r="C182" s="2" t="s">
        <v>136</v>
      </c>
      <c r="D182" s="4" t="s">
        <v>559</v>
      </c>
      <c r="E182" s="4" t="s">
        <v>559</v>
      </c>
      <c r="F182" s="3" t="s">
        <v>246</v>
      </c>
      <c r="G182" s="4" t="s">
        <v>10</v>
      </c>
      <c r="H182" s="4">
        <v>15331458</v>
      </c>
      <c r="I182" s="8" t="s">
        <v>931</v>
      </c>
      <c r="J182" s="5" t="s">
        <v>218</v>
      </c>
    </row>
    <row r="183" spans="1:10" x14ac:dyDescent="0.25">
      <c r="A183" s="4">
        <f t="shared" si="2"/>
        <v>182</v>
      </c>
      <c r="B183" s="4" t="s">
        <v>223</v>
      </c>
      <c r="C183" s="2" t="s">
        <v>137</v>
      </c>
      <c r="D183" s="4" t="s">
        <v>560</v>
      </c>
      <c r="E183" s="4" t="s">
        <v>560</v>
      </c>
      <c r="F183" s="3" t="s">
        <v>224</v>
      </c>
      <c r="G183" s="4" t="s">
        <v>10</v>
      </c>
      <c r="H183" s="4">
        <v>10892591</v>
      </c>
      <c r="I183" s="8" t="s">
        <v>932</v>
      </c>
      <c r="J183" s="5" t="s">
        <v>218</v>
      </c>
    </row>
    <row r="184" spans="1:10" x14ac:dyDescent="0.25">
      <c r="A184" s="4">
        <f t="shared" si="2"/>
        <v>183</v>
      </c>
      <c r="B184" s="4" t="s">
        <v>223</v>
      </c>
      <c r="C184" s="2" t="s">
        <v>389</v>
      </c>
      <c r="D184" s="4" t="s">
        <v>561</v>
      </c>
      <c r="E184" s="4" t="s">
        <v>561</v>
      </c>
      <c r="F184" s="3" t="s">
        <v>247</v>
      </c>
      <c r="G184" s="4" t="s">
        <v>10</v>
      </c>
      <c r="H184" s="4">
        <v>223018</v>
      </c>
      <c r="I184" s="8" t="s">
        <v>933</v>
      </c>
      <c r="J184" s="5" t="s">
        <v>218</v>
      </c>
    </row>
    <row r="185" spans="1:10" x14ac:dyDescent="0.25">
      <c r="A185" s="4">
        <f t="shared" si="2"/>
        <v>184</v>
      </c>
      <c r="B185" s="4" t="s">
        <v>223</v>
      </c>
      <c r="C185" s="2" t="s">
        <v>139</v>
      </c>
      <c r="D185" s="4" t="s">
        <v>562</v>
      </c>
      <c r="E185" s="4" t="s">
        <v>562</v>
      </c>
      <c r="F185" s="3" t="s">
        <v>248</v>
      </c>
      <c r="G185" s="4" t="s">
        <v>10</v>
      </c>
      <c r="H185" s="4">
        <v>15570576</v>
      </c>
      <c r="I185" s="8" t="s">
        <v>934</v>
      </c>
      <c r="J185" s="5" t="s">
        <v>218</v>
      </c>
    </row>
    <row r="186" spans="1:10" x14ac:dyDescent="0.25">
      <c r="A186" s="4">
        <f t="shared" si="2"/>
        <v>185</v>
      </c>
      <c r="B186" s="4" t="s">
        <v>223</v>
      </c>
      <c r="C186" s="2" t="s">
        <v>138</v>
      </c>
      <c r="D186" s="4" t="s">
        <v>563</v>
      </c>
      <c r="E186" s="4" t="s">
        <v>563</v>
      </c>
      <c r="F186" s="3" t="s">
        <v>249</v>
      </c>
      <c r="G186" s="4" t="s">
        <v>10</v>
      </c>
      <c r="H186" s="4">
        <v>10708022</v>
      </c>
      <c r="I186" s="8" t="s">
        <v>935</v>
      </c>
      <c r="J186" s="5" t="s">
        <v>218</v>
      </c>
    </row>
    <row r="187" spans="1:10" x14ac:dyDescent="0.25">
      <c r="A187" s="4">
        <f t="shared" si="2"/>
        <v>186</v>
      </c>
      <c r="B187" s="4" t="s">
        <v>223</v>
      </c>
      <c r="C187" s="2" t="s">
        <v>140</v>
      </c>
      <c r="D187" s="4" t="s">
        <v>564</v>
      </c>
      <c r="E187" s="4" t="s">
        <v>564</v>
      </c>
      <c r="F187" s="3" t="s">
        <v>250</v>
      </c>
      <c r="G187" s="4" t="s">
        <v>10</v>
      </c>
      <c r="H187" s="4">
        <v>8880395</v>
      </c>
      <c r="I187" s="8" t="s">
        <v>936</v>
      </c>
      <c r="J187" s="5" t="s">
        <v>218</v>
      </c>
    </row>
    <row r="188" spans="1:10" x14ac:dyDescent="0.25">
      <c r="A188" s="4">
        <f t="shared" si="2"/>
        <v>187</v>
      </c>
      <c r="B188" s="4" t="s">
        <v>223</v>
      </c>
      <c r="C188" s="2" t="s">
        <v>141</v>
      </c>
      <c r="D188" s="4" t="s">
        <v>565</v>
      </c>
      <c r="E188" s="4" t="s">
        <v>565</v>
      </c>
      <c r="F188" s="3" t="s">
        <v>251</v>
      </c>
      <c r="G188" s="4" t="s">
        <v>10</v>
      </c>
      <c r="H188" s="4">
        <v>8984921</v>
      </c>
      <c r="I188" s="8" t="s">
        <v>937</v>
      </c>
      <c r="J188" s="5" t="s">
        <v>218</v>
      </c>
    </row>
    <row r="189" spans="1:10" x14ac:dyDescent="0.25">
      <c r="A189" s="4">
        <f t="shared" si="2"/>
        <v>188</v>
      </c>
      <c r="B189" s="4" t="s">
        <v>223</v>
      </c>
      <c r="C189" s="2" t="s">
        <v>142</v>
      </c>
      <c r="D189" s="4" t="s">
        <v>566</v>
      </c>
      <c r="E189" s="4" t="s">
        <v>566</v>
      </c>
      <c r="F189" s="3" t="s">
        <v>252</v>
      </c>
      <c r="G189" s="4" t="s">
        <v>10</v>
      </c>
      <c r="H189" s="4">
        <v>10573631</v>
      </c>
      <c r="I189" s="8" t="s">
        <v>938</v>
      </c>
      <c r="J189" s="5" t="s">
        <v>218</v>
      </c>
    </row>
    <row r="190" spans="1:10" x14ac:dyDescent="0.25">
      <c r="A190" s="4">
        <f t="shared" si="2"/>
        <v>189</v>
      </c>
      <c r="B190" s="4" t="s">
        <v>223</v>
      </c>
      <c r="C190" s="2" t="s">
        <v>143</v>
      </c>
      <c r="D190" s="4" t="s">
        <v>567</v>
      </c>
      <c r="E190" s="4" t="s">
        <v>567</v>
      </c>
      <c r="F190" s="3" t="s">
        <v>253</v>
      </c>
      <c r="G190" s="4" t="s">
        <v>10</v>
      </c>
      <c r="H190" s="4">
        <v>16823141</v>
      </c>
      <c r="I190" s="8" t="s">
        <v>939</v>
      </c>
      <c r="J190" s="5" t="s">
        <v>218</v>
      </c>
    </row>
    <row r="191" spans="1:10" x14ac:dyDescent="0.25">
      <c r="A191" s="4">
        <f t="shared" si="2"/>
        <v>190</v>
      </c>
      <c r="B191" s="4" t="s">
        <v>223</v>
      </c>
      <c r="C191" s="2" t="s">
        <v>144</v>
      </c>
      <c r="D191" s="4" t="s">
        <v>568</v>
      </c>
      <c r="E191" s="4" t="s">
        <v>568</v>
      </c>
      <c r="F191" s="3" t="s">
        <v>224</v>
      </c>
      <c r="G191" s="4" t="s">
        <v>10</v>
      </c>
      <c r="H191" s="4">
        <v>10762752</v>
      </c>
      <c r="I191" s="8" t="s">
        <v>940</v>
      </c>
      <c r="J191" s="5" t="s">
        <v>218</v>
      </c>
    </row>
    <row r="192" spans="1:10" x14ac:dyDescent="0.25">
      <c r="A192" s="4">
        <f t="shared" si="2"/>
        <v>191</v>
      </c>
      <c r="B192" s="4" t="s">
        <v>223</v>
      </c>
      <c r="C192" s="2" t="s">
        <v>145</v>
      </c>
      <c r="D192" s="4" t="s">
        <v>569</v>
      </c>
      <c r="E192" s="4" t="s">
        <v>569</v>
      </c>
      <c r="F192" s="3" t="s">
        <v>254</v>
      </c>
      <c r="G192" s="4" t="s">
        <v>10</v>
      </c>
      <c r="H192" s="4">
        <v>8905339</v>
      </c>
      <c r="I192" s="8" t="s">
        <v>941</v>
      </c>
      <c r="J192" s="5" t="s">
        <v>218</v>
      </c>
    </row>
    <row r="193" spans="1:10" x14ac:dyDescent="0.25">
      <c r="A193" s="4">
        <f t="shared" si="2"/>
        <v>192</v>
      </c>
      <c r="B193" s="4" t="s">
        <v>223</v>
      </c>
      <c r="C193" s="2" t="s">
        <v>146</v>
      </c>
      <c r="D193" s="4" t="s">
        <v>570</v>
      </c>
      <c r="E193" s="4" t="s">
        <v>570</v>
      </c>
      <c r="F193" s="3" t="s">
        <v>255</v>
      </c>
      <c r="G193" s="4" t="s">
        <v>10</v>
      </c>
      <c r="H193" s="4">
        <v>15498417</v>
      </c>
      <c r="I193" s="8" t="s">
        <v>942</v>
      </c>
      <c r="J193" s="5" t="s">
        <v>218</v>
      </c>
    </row>
    <row r="194" spans="1:10" x14ac:dyDescent="0.25">
      <c r="A194" s="4">
        <f t="shared" si="2"/>
        <v>193</v>
      </c>
      <c r="B194" s="4" t="s">
        <v>223</v>
      </c>
      <c r="C194" s="2" t="s">
        <v>390</v>
      </c>
      <c r="D194" s="4" t="s">
        <v>571</v>
      </c>
      <c r="E194" s="4" t="s">
        <v>571</v>
      </c>
      <c r="F194" s="3" t="s">
        <v>224</v>
      </c>
      <c r="G194" s="4" t="s">
        <v>10</v>
      </c>
      <c r="H194" s="4">
        <v>2772116</v>
      </c>
      <c r="I194" s="8" t="s">
        <v>943</v>
      </c>
      <c r="J194" s="5" t="s">
        <v>218</v>
      </c>
    </row>
    <row r="195" spans="1:10" x14ac:dyDescent="0.25">
      <c r="A195" s="4">
        <f t="shared" si="2"/>
        <v>194</v>
      </c>
      <c r="B195" s="4" t="s">
        <v>223</v>
      </c>
      <c r="C195" s="2" t="s">
        <v>147</v>
      </c>
      <c r="D195" s="4" t="s">
        <v>572</v>
      </c>
      <c r="E195" s="4" t="s">
        <v>572</v>
      </c>
      <c r="F195" s="3" t="s">
        <v>225</v>
      </c>
      <c r="G195" s="4" t="s">
        <v>10</v>
      </c>
      <c r="H195" s="4">
        <v>10774114</v>
      </c>
      <c r="I195" s="8" t="s">
        <v>944</v>
      </c>
      <c r="J195" s="5" t="s">
        <v>218</v>
      </c>
    </row>
    <row r="196" spans="1:10" x14ac:dyDescent="0.25">
      <c r="A196" s="4">
        <f t="shared" ref="A196:A259" si="3">A195+1</f>
        <v>195</v>
      </c>
      <c r="B196" s="4" t="s">
        <v>223</v>
      </c>
      <c r="C196" s="2" t="s">
        <v>148</v>
      </c>
      <c r="D196" s="4" t="s">
        <v>573</v>
      </c>
      <c r="E196" s="4" t="s">
        <v>573</v>
      </c>
      <c r="F196" s="3" t="s">
        <v>256</v>
      </c>
      <c r="G196" s="4" t="s">
        <v>10</v>
      </c>
      <c r="H196" s="4">
        <v>2716798</v>
      </c>
      <c r="I196" s="8" t="s">
        <v>945</v>
      </c>
      <c r="J196" s="5" t="s">
        <v>218</v>
      </c>
    </row>
    <row r="197" spans="1:10" x14ac:dyDescent="0.25">
      <c r="A197" s="4">
        <f t="shared" si="3"/>
        <v>196</v>
      </c>
      <c r="B197" s="4" t="s">
        <v>223</v>
      </c>
      <c r="C197" s="2" t="s">
        <v>149</v>
      </c>
      <c r="D197" s="4" t="s">
        <v>468</v>
      </c>
      <c r="E197" s="4" t="s">
        <v>468</v>
      </c>
      <c r="F197" s="3" t="s">
        <v>257</v>
      </c>
      <c r="G197" s="4" t="s">
        <v>10</v>
      </c>
      <c r="H197" s="4" t="s">
        <v>759</v>
      </c>
      <c r="I197" s="8" t="s">
        <v>946</v>
      </c>
      <c r="J197" s="5" t="s">
        <v>218</v>
      </c>
    </row>
    <row r="198" spans="1:10" x14ac:dyDescent="0.25">
      <c r="A198" s="4">
        <f t="shared" si="3"/>
        <v>197</v>
      </c>
      <c r="B198" s="4" t="s">
        <v>223</v>
      </c>
      <c r="C198" s="2" t="s">
        <v>150</v>
      </c>
      <c r="D198" s="4" t="s">
        <v>574</v>
      </c>
      <c r="E198" s="4" t="s">
        <v>574</v>
      </c>
      <c r="F198" s="3" t="s">
        <v>224</v>
      </c>
      <c r="G198" s="4" t="s">
        <v>10</v>
      </c>
      <c r="H198" s="4">
        <v>23320249</v>
      </c>
      <c r="I198" s="8" t="s">
        <v>947</v>
      </c>
      <c r="J198" s="5" t="s">
        <v>218</v>
      </c>
    </row>
    <row r="199" spans="1:10" x14ac:dyDescent="0.25">
      <c r="A199" s="4">
        <f t="shared" si="3"/>
        <v>198</v>
      </c>
      <c r="B199" s="4" t="s">
        <v>223</v>
      </c>
      <c r="C199" s="2" t="s">
        <v>151</v>
      </c>
      <c r="D199" s="4" t="s">
        <v>575</v>
      </c>
      <c r="E199" s="4" t="s">
        <v>575</v>
      </c>
      <c r="F199" s="3" t="s">
        <v>224</v>
      </c>
      <c r="G199" s="4" t="s">
        <v>10</v>
      </c>
      <c r="H199" s="4">
        <v>8932190</v>
      </c>
      <c r="I199" s="8" t="s">
        <v>948</v>
      </c>
      <c r="J199" s="5" t="s">
        <v>218</v>
      </c>
    </row>
    <row r="200" spans="1:10" x14ac:dyDescent="0.25">
      <c r="A200" s="4">
        <f t="shared" si="3"/>
        <v>199</v>
      </c>
      <c r="B200" s="4" t="s">
        <v>223</v>
      </c>
      <c r="C200" s="2" t="s">
        <v>152</v>
      </c>
      <c r="D200" s="4" t="s">
        <v>533</v>
      </c>
      <c r="E200" s="4" t="s">
        <v>533</v>
      </c>
      <c r="F200" s="3" t="s">
        <v>224</v>
      </c>
      <c r="G200" s="4" t="s">
        <v>10</v>
      </c>
      <c r="H200" s="4">
        <v>8991855</v>
      </c>
      <c r="I200" s="8" t="s">
        <v>309</v>
      </c>
      <c r="J200" s="5" t="s">
        <v>218</v>
      </c>
    </row>
    <row r="201" spans="1:10" x14ac:dyDescent="0.25">
      <c r="A201" s="4">
        <f t="shared" si="3"/>
        <v>200</v>
      </c>
      <c r="B201" s="4" t="s">
        <v>223</v>
      </c>
      <c r="C201" s="2" t="s">
        <v>153</v>
      </c>
      <c r="D201" s="4" t="s">
        <v>510</v>
      </c>
      <c r="E201" s="4" t="s">
        <v>510</v>
      </c>
      <c r="F201" s="3" t="s">
        <v>258</v>
      </c>
      <c r="G201" s="4" t="s">
        <v>10</v>
      </c>
      <c r="H201" s="4">
        <v>15274160</v>
      </c>
      <c r="I201" s="8" t="s">
        <v>949</v>
      </c>
      <c r="J201" s="5" t="s">
        <v>218</v>
      </c>
    </row>
    <row r="202" spans="1:10" x14ac:dyDescent="0.25">
      <c r="A202" s="4">
        <f t="shared" si="3"/>
        <v>201</v>
      </c>
      <c r="B202" s="4" t="s">
        <v>223</v>
      </c>
      <c r="C202" s="2" t="s">
        <v>154</v>
      </c>
      <c r="D202" s="4" t="s">
        <v>459</v>
      </c>
      <c r="E202" s="4" t="s">
        <v>459</v>
      </c>
      <c r="F202" s="3" t="s">
        <v>224</v>
      </c>
      <c r="G202" s="4" t="s">
        <v>10</v>
      </c>
      <c r="H202" s="4">
        <v>10784659</v>
      </c>
      <c r="I202" s="8" t="s">
        <v>950</v>
      </c>
      <c r="J202" s="5" t="s">
        <v>218</v>
      </c>
    </row>
    <row r="203" spans="1:10" x14ac:dyDescent="0.25">
      <c r="A203" s="4">
        <f t="shared" si="3"/>
        <v>202</v>
      </c>
      <c r="B203" s="4" t="s">
        <v>223</v>
      </c>
      <c r="C203" s="2" t="s">
        <v>155</v>
      </c>
      <c r="D203" s="4" t="s">
        <v>576</v>
      </c>
      <c r="E203" s="4" t="s">
        <v>576</v>
      </c>
      <c r="F203" s="3" t="s">
        <v>224</v>
      </c>
      <c r="G203" s="4" t="s">
        <v>10</v>
      </c>
      <c r="H203" s="4">
        <v>10648011</v>
      </c>
      <c r="I203" s="8" t="s">
        <v>951</v>
      </c>
      <c r="J203" s="5" t="s">
        <v>218</v>
      </c>
    </row>
    <row r="204" spans="1:10" x14ac:dyDescent="0.25">
      <c r="A204" s="4">
        <f t="shared" si="3"/>
        <v>203</v>
      </c>
      <c r="B204" s="4" t="s">
        <v>223</v>
      </c>
      <c r="C204" s="2" t="s">
        <v>156</v>
      </c>
      <c r="D204" s="4" t="s">
        <v>577</v>
      </c>
      <c r="E204" s="4" t="s">
        <v>577</v>
      </c>
      <c r="F204" s="3" t="s">
        <v>224</v>
      </c>
      <c r="G204" s="4" t="s">
        <v>10</v>
      </c>
      <c r="H204" s="4">
        <v>15471896</v>
      </c>
      <c r="I204" s="8" t="s">
        <v>952</v>
      </c>
      <c r="J204" s="5" t="s">
        <v>217</v>
      </c>
    </row>
    <row r="205" spans="1:10" x14ac:dyDescent="0.25">
      <c r="A205" s="4">
        <f t="shared" si="3"/>
        <v>204</v>
      </c>
      <c r="B205" s="4" t="s">
        <v>223</v>
      </c>
      <c r="C205" s="2" t="s">
        <v>157</v>
      </c>
      <c r="D205" s="4" t="s">
        <v>578</v>
      </c>
      <c r="E205" s="4" t="s">
        <v>578</v>
      </c>
      <c r="F205" s="3" t="s">
        <v>224</v>
      </c>
      <c r="G205" s="4" t="s">
        <v>10</v>
      </c>
      <c r="H205" s="4">
        <v>23276886</v>
      </c>
      <c r="I205" s="8" t="s">
        <v>310</v>
      </c>
      <c r="J205" s="5" t="s">
        <v>218</v>
      </c>
    </row>
    <row r="206" spans="1:10" x14ac:dyDescent="0.25">
      <c r="A206" s="4">
        <f t="shared" si="3"/>
        <v>205</v>
      </c>
      <c r="B206" s="4" t="s">
        <v>223</v>
      </c>
      <c r="C206" s="2" t="s">
        <v>158</v>
      </c>
      <c r="D206" s="4" t="s">
        <v>579</v>
      </c>
      <c r="E206" s="4" t="s">
        <v>579</v>
      </c>
      <c r="F206" s="3" t="s">
        <v>224</v>
      </c>
      <c r="G206" s="4" t="s">
        <v>10</v>
      </c>
      <c r="H206" s="4" t="s">
        <v>760</v>
      </c>
      <c r="I206" s="8" t="s">
        <v>953</v>
      </c>
      <c r="J206" s="5" t="s">
        <v>218</v>
      </c>
    </row>
    <row r="207" spans="1:10" x14ac:dyDescent="0.25">
      <c r="A207" s="4">
        <f t="shared" si="3"/>
        <v>206</v>
      </c>
      <c r="B207" s="4" t="s">
        <v>223</v>
      </c>
      <c r="C207" s="2" t="s">
        <v>159</v>
      </c>
      <c r="D207" s="4" t="s">
        <v>580</v>
      </c>
      <c r="E207" s="4" t="s">
        <v>580</v>
      </c>
      <c r="F207" s="3" t="s">
        <v>224</v>
      </c>
      <c r="G207" s="4" t="s">
        <v>10</v>
      </c>
      <c r="H207" s="4">
        <v>8835993</v>
      </c>
      <c r="I207" s="8" t="s">
        <v>954</v>
      </c>
      <c r="J207" s="5" t="s">
        <v>218</v>
      </c>
    </row>
    <row r="208" spans="1:10" x14ac:dyDescent="0.25">
      <c r="A208" s="4">
        <f t="shared" si="3"/>
        <v>207</v>
      </c>
      <c r="B208" s="4" t="s">
        <v>223</v>
      </c>
      <c r="C208" s="2" t="s">
        <v>391</v>
      </c>
      <c r="D208" s="4" t="s">
        <v>581</v>
      </c>
      <c r="E208" s="4" t="s">
        <v>581</v>
      </c>
      <c r="F208" s="3" t="s">
        <v>259</v>
      </c>
      <c r="G208" s="4" t="s">
        <v>10</v>
      </c>
      <c r="H208" s="4">
        <v>21630755</v>
      </c>
      <c r="I208" s="8" t="s">
        <v>955</v>
      </c>
      <c r="J208" s="5" t="s">
        <v>218</v>
      </c>
    </row>
    <row r="209" spans="1:10" x14ac:dyDescent="0.25">
      <c r="A209" s="4">
        <f t="shared" si="3"/>
        <v>208</v>
      </c>
      <c r="B209" s="4" t="s">
        <v>223</v>
      </c>
      <c r="C209" s="2" t="s">
        <v>160</v>
      </c>
      <c r="D209" s="4" t="s">
        <v>487</v>
      </c>
      <c r="E209" s="4" t="s">
        <v>487</v>
      </c>
      <c r="F209" s="3" t="s">
        <v>224</v>
      </c>
      <c r="G209" s="4" t="s">
        <v>10</v>
      </c>
      <c r="H209" s="4">
        <v>10787496</v>
      </c>
      <c r="I209" s="8" t="s">
        <v>956</v>
      </c>
      <c r="J209" s="5" t="s">
        <v>218</v>
      </c>
    </row>
    <row r="210" spans="1:10" x14ac:dyDescent="0.25">
      <c r="A210" s="4">
        <f t="shared" si="3"/>
        <v>209</v>
      </c>
      <c r="B210" s="4" t="s">
        <v>223</v>
      </c>
      <c r="C210" s="2" t="s">
        <v>392</v>
      </c>
      <c r="D210" s="4" t="s">
        <v>582</v>
      </c>
      <c r="E210" s="4" t="s">
        <v>582</v>
      </c>
      <c r="F210" s="3" t="s">
        <v>260</v>
      </c>
      <c r="G210" s="4" t="s">
        <v>10</v>
      </c>
      <c r="H210" s="4">
        <v>10715754</v>
      </c>
      <c r="I210" s="8" t="s">
        <v>957</v>
      </c>
      <c r="J210" s="5" t="s">
        <v>218</v>
      </c>
    </row>
    <row r="211" spans="1:10" x14ac:dyDescent="0.25">
      <c r="A211" s="4">
        <f t="shared" si="3"/>
        <v>210</v>
      </c>
      <c r="B211" s="4" t="s">
        <v>223</v>
      </c>
      <c r="C211" s="2" t="s">
        <v>393</v>
      </c>
      <c r="D211" s="4" t="s">
        <v>583</v>
      </c>
      <c r="E211" s="4" t="s">
        <v>583</v>
      </c>
      <c r="F211" s="3" t="s">
        <v>224</v>
      </c>
      <c r="G211" s="4" t="s">
        <v>10</v>
      </c>
      <c r="H211" s="4">
        <v>15566803</v>
      </c>
      <c r="I211" s="8" t="s">
        <v>958</v>
      </c>
      <c r="J211" s="5" t="s">
        <v>218</v>
      </c>
    </row>
    <row r="212" spans="1:10" x14ac:dyDescent="0.25">
      <c r="A212" s="4">
        <f t="shared" si="3"/>
        <v>211</v>
      </c>
      <c r="B212" s="4" t="s">
        <v>223</v>
      </c>
      <c r="C212" s="2" t="s">
        <v>394</v>
      </c>
      <c r="D212" s="4" t="s">
        <v>584</v>
      </c>
      <c r="E212" s="4" t="s">
        <v>584</v>
      </c>
      <c r="F212" s="3" t="s">
        <v>224</v>
      </c>
      <c r="G212" s="4" t="s">
        <v>10</v>
      </c>
      <c r="H212" s="4">
        <v>10408800</v>
      </c>
      <c r="I212" s="8" t="s">
        <v>959</v>
      </c>
      <c r="J212" s="5" t="s">
        <v>218</v>
      </c>
    </row>
    <row r="213" spans="1:10" x14ac:dyDescent="0.25">
      <c r="A213" s="4">
        <f t="shared" si="3"/>
        <v>212</v>
      </c>
      <c r="B213" s="4" t="s">
        <v>223</v>
      </c>
      <c r="C213" s="2" t="s">
        <v>161</v>
      </c>
      <c r="D213" s="4" t="s">
        <v>585</v>
      </c>
      <c r="E213" s="4" t="s">
        <v>585</v>
      </c>
      <c r="F213" s="3" t="s">
        <v>224</v>
      </c>
      <c r="G213" s="4" t="s">
        <v>10</v>
      </c>
      <c r="H213" s="4">
        <v>19388659</v>
      </c>
      <c r="I213" s="8" t="s">
        <v>960</v>
      </c>
      <c r="J213" s="5" t="s">
        <v>218</v>
      </c>
    </row>
    <row r="214" spans="1:10" x14ac:dyDescent="0.25">
      <c r="A214" s="4">
        <f t="shared" si="3"/>
        <v>213</v>
      </c>
      <c r="B214" s="4" t="s">
        <v>223</v>
      </c>
      <c r="C214" s="2" t="s">
        <v>395</v>
      </c>
      <c r="D214" s="4" t="s">
        <v>9</v>
      </c>
      <c r="E214" s="4" t="s">
        <v>9</v>
      </c>
      <c r="F214" s="3" t="s">
        <v>224</v>
      </c>
      <c r="G214" s="4" t="s">
        <v>10</v>
      </c>
      <c r="H214" s="4">
        <v>15530582</v>
      </c>
      <c r="I214" s="8" t="s">
        <v>961</v>
      </c>
      <c r="J214" s="5" t="s">
        <v>218</v>
      </c>
    </row>
    <row r="215" spans="1:10" x14ac:dyDescent="0.25">
      <c r="A215" s="4">
        <f t="shared" si="3"/>
        <v>214</v>
      </c>
      <c r="B215" s="4" t="s">
        <v>223</v>
      </c>
      <c r="C215" s="2" t="s">
        <v>14</v>
      </c>
      <c r="D215" s="4" t="s">
        <v>319</v>
      </c>
      <c r="E215" s="4" t="s">
        <v>319</v>
      </c>
      <c r="F215" s="3" t="s">
        <v>224</v>
      </c>
      <c r="G215" s="4" t="s">
        <v>10</v>
      </c>
      <c r="H215" s="4" t="s">
        <v>9</v>
      </c>
      <c r="I215" s="8" t="s">
        <v>319</v>
      </c>
      <c r="J215" s="5" t="s">
        <v>217</v>
      </c>
    </row>
    <row r="216" spans="1:10" x14ac:dyDescent="0.25">
      <c r="A216" s="4">
        <f t="shared" si="3"/>
        <v>215</v>
      </c>
      <c r="B216" s="4" t="s">
        <v>223</v>
      </c>
      <c r="C216" s="2" t="s">
        <v>396</v>
      </c>
      <c r="D216" s="4" t="s">
        <v>586</v>
      </c>
      <c r="E216" s="4" t="s">
        <v>586</v>
      </c>
      <c r="F216" s="3" t="s">
        <v>224</v>
      </c>
      <c r="G216" s="4" t="s">
        <v>10</v>
      </c>
      <c r="H216" s="4" t="s">
        <v>761</v>
      </c>
      <c r="I216" s="8" t="s">
        <v>962</v>
      </c>
      <c r="J216" s="5" t="s">
        <v>218</v>
      </c>
    </row>
    <row r="217" spans="1:10" x14ac:dyDescent="0.25">
      <c r="A217" s="4">
        <f t="shared" si="3"/>
        <v>216</v>
      </c>
      <c r="B217" s="4" t="s">
        <v>223</v>
      </c>
      <c r="C217" s="2" t="s">
        <v>162</v>
      </c>
      <c r="D217" s="4" t="s">
        <v>587</v>
      </c>
      <c r="E217" s="4" t="s">
        <v>587</v>
      </c>
      <c r="F217" s="3" t="s">
        <v>261</v>
      </c>
      <c r="G217" s="4" t="s">
        <v>10</v>
      </c>
      <c r="H217" s="4">
        <v>257079</v>
      </c>
      <c r="I217" s="8" t="s">
        <v>963</v>
      </c>
      <c r="J217" s="5" t="s">
        <v>218</v>
      </c>
    </row>
    <row r="218" spans="1:10" x14ac:dyDescent="0.25">
      <c r="A218" s="4">
        <f t="shared" si="3"/>
        <v>217</v>
      </c>
      <c r="B218" s="4" t="s">
        <v>223</v>
      </c>
      <c r="C218" s="2" t="s">
        <v>397</v>
      </c>
      <c r="D218" s="4" t="s">
        <v>9</v>
      </c>
      <c r="E218" s="4" t="s">
        <v>9</v>
      </c>
      <c r="F218" s="3" t="s">
        <v>224</v>
      </c>
      <c r="G218" s="4" t="s">
        <v>10</v>
      </c>
      <c r="H218" s="4">
        <v>19430701</v>
      </c>
      <c r="I218" s="8" t="s">
        <v>964</v>
      </c>
      <c r="J218" s="5" t="s">
        <v>218</v>
      </c>
    </row>
    <row r="219" spans="1:10" x14ac:dyDescent="0.25">
      <c r="A219" s="4">
        <f t="shared" si="3"/>
        <v>218</v>
      </c>
      <c r="B219" s="4" t="s">
        <v>223</v>
      </c>
      <c r="C219" s="2" t="s">
        <v>398</v>
      </c>
      <c r="D219" s="4" t="s">
        <v>9</v>
      </c>
      <c r="E219" s="4" t="s">
        <v>9</v>
      </c>
      <c r="F219" s="3" t="s">
        <v>262</v>
      </c>
      <c r="G219" s="4" t="s">
        <v>10</v>
      </c>
      <c r="H219" s="4">
        <v>257974</v>
      </c>
      <c r="I219" s="8" t="s">
        <v>965</v>
      </c>
      <c r="J219" s="5" t="s">
        <v>218</v>
      </c>
    </row>
    <row r="220" spans="1:10" x14ac:dyDescent="0.25">
      <c r="A220" s="4">
        <f t="shared" si="3"/>
        <v>219</v>
      </c>
      <c r="B220" s="4" t="s">
        <v>223</v>
      </c>
      <c r="C220" s="2" t="s">
        <v>163</v>
      </c>
      <c r="D220" s="4" t="s">
        <v>588</v>
      </c>
      <c r="E220" s="4" t="s">
        <v>588</v>
      </c>
      <c r="F220" s="3" t="s">
        <v>263</v>
      </c>
      <c r="G220" s="4" t="s">
        <v>10</v>
      </c>
      <c r="H220" s="4">
        <v>1959131</v>
      </c>
      <c r="I220" s="8" t="s">
        <v>966</v>
      </c>
      <c r="J220" s="5" t="s">
        <v>218</v>
      </c>
    </row>
    <row r="221" spans="1:10" x14ac:dyDescent="0.25">
      <c r="A221" s="4">
        <f t="shared" si="3"/>
        <v>220</v>
      </c>
      <c r="B221" s="4" t="s">
        <v>223</v>
      </c>
      <c r="C221" s="2" t="s">
        <v>164</v>
      </c>
      <c r="D221" s="4" t="s">
        <v>589</v>
      </c>
      <c r="E221" s="4" t="s">
        <v>589</v>
      </c>
      <c r="F221" s="3" t="s">
        <v>264</v>
      </c>
      <c r="G221" s="4" t="s">
        <v>10</v>
      </c>
      <c r="H221" s="4">
        <v>9608931</v>
      </c>
      <c r="I221" s="8" t="s">
        <v>967</v>
      </c>
      <c r="J221" s="5" t="s">
        <v>218</v>
      </c>
    </row>
    <row r="222" spans="1:10" x14ac:dyDescent="0.25">
      <c r="A222" s="4">
        <f t="shared" si="3"/>
        <v>221</v>
      </c>
      <c r="B222" s="4" t="s">
        <v>223</v>
      </c>
      <c r="C222" s="2" t="s">
        <v>399</v>
      </c>
      <c r="D222" s="4" t="s">
        <v>590</v>
      </c>
      <c r="E222" s="4" t="s">
        <v>590</v>
      </c>
      <c r="F222" s="3" t="s">
        <v>265</v>
      </c>
      <c r="G222" s="4" t="s">
        <v>10</v>
      </c>
      <c r="H222" s="4">
        <v>10723714</v>
      </c>
      <c r="I222" s="8" t="s">
        <v>968</v>
      </c>
      <c r="J222" s="5" t="s">
        <v>218</v>
      </c>
    </row>
    <row r="223" spans="1:10" x14ac:dyDescent="0.25">
      <c r="A223" s="4">
        <f t="shared" si="3"/>
        <v>222</v>
      </c>
      <c r="B223" s="4" t="s">
        <v>223</v>
      </c>
      <c r="C223" s="2" t="s">
        <v>400</v>
      </c>
      <c r="D223" s="4" t="s">
        <v>9</v>
      </c>
      <c r="E223" s="4" t="s">
        <v>9</v>
      </c>
      <c r="F223" s="3" t="s">
        <v>224</v>
      </c>
      <c r="G223" s="4" t="s">
        <v>10</v>
      </c>
      <c r="H223" s="4">
        <v>19405960</v>
      </c>
      <c r="I223" s="8" t="s">
        <v>969</v>
      </c>
      <c r="J223" s="5" t="s">
        <v>218</v>
      </c>
    </row>
    <row r="224" spans="1:10" x14ac:dyDescent="0.25">
      <c r="A224" s="4">
        <f t="shared" si="3"/>
        <v>223</v>
      </c>
      <c r="B224" s="4" t="s">
        <v>223</v>
      </c>
      <c r="C224" s="2" t="s">
        <v>401</v>
      </c>
      <c r="D224" s="4" t="s">
        <v>591</v>
      </c>
      <c r="E224" s="4" t="s">
        <v>591</v>
      </c>
      <c r="F224" s="3" t="s">
        <v>224</v>
      </c>
      <c r="G224" s="4" t="s">
        <v>10</v>
      </c>
      <c r="H224" s="4">
        <v>10747931</v>
      </c>
      <c r="I224" s="8" t="s">
        <v>970</v>
      </c>
      <c r="J224" s="5" t="s">
        <v>218</v>
      </c>
    </row>
    <row r="225" spans="1:10" x14ac:dyDescent="0.25">
      <c r="A225" s="4">
        <f t="shared" si="3"/>
        <v>224</v>
      </c>
      <c r="B225" s="4" t="s">
        <v>223</v>
      </c>
      <c r="C225" s="2" t="s">
        <v>36</v>
      </c>
      <c r="D225" s="4" t="s">
        <v>592</v>
      </c>
      <c r="E225" s="4" t="s">
        <v>592</v>
      </c>
      <c r="F225" s="3" t="s">
        <v>224</v>
      </c>
      <c r="G225" s="4" t="s">
        <v>10</v>
      </c>
      <c r="H225" s="4">
        <v>283878</v>
      </c>
      <c r="I225" s="8" t="s">
        <v>971</v>
      </c>
      <c r="J225" s="5" t="s">
        <v>217</v>
      </c>
    </row>
    <row r="226" spans="1:10" x14ac:dyDescent="0.25">
      <c r="A226" s="4">
        <f t="shared" si="3"/>
        <v>225</v>
      </c>
      <c r="B226" s="4" t="s">
        <v>223</v>
      </c>
      <c r="C226" s="2" t="s">
        <v>165</v>
      </c>
      <c r="D226" s="4" t="s">
        <v>9</v>
      </c>
      <c r="E226" s="4" t="s">
        <v>9</v>
      </c>
      <c r="F226" s="3" t="s">
        <v>224</v>
      </c>
      <c r="G226" s="4" t="s">
        <v>10</v>
      </c>
      <c r="H226" s="4">
        <v>23327812</v>
      </c>
      <c r="I226" s="8" t="s">
        <v>325</v>
      </c>
      <c r="J226" s="5" t="s">
        <v>218</v>
      </c>
    </row>
    <row r="227" spans="1:10" x14ac:dyDescent="0.25">
      <c r="A227" s="4">
        <f t="shared" si="3"/>
        <v>226</v>
      </c>
      <c r="B227" s="4" t="s">
        <v>223</v>
      </c>
      <c r="C227" s="2" t="s">
        <v>166</v>
      </c>
      <c r="D227" s="4" t="s">
        <v>593</v>
      </c>
      <c r="E227" s="4" t="s">
        <v>593</v>
      </c>
      <c r="F227" s="3" t="s">
        <v>224</v>
      </c>
      <c r="G227" s="4" t="s">
        <v>10</v>
      </c>
      <c r="H227" s="4">
        <v>15337006</v>
      </c>
      <c r="I227" s="8" t="s">
        <v>972</v>
      </c>
      <c r="J227" s="5" t="s">
        <v>217</v>
      </c>
    </row>
    <row r="228" spans="1:10" x14ac:dyDescent="0.25">
      <c r="A228" s="4">
        <f t="shared" si="3"/>
        <v>227</v>
      </c>
      <c r="B228" s="4" t="s">
        <v>223</v>
      </c>
      <c r="C228" s="2" t="s">
        <v>402</v>
      </c>
      <c r="D228" s="4" t="s">
        <v>594</v>
      </c>
      <c r="E228" s="4" t="s">
        <v>594</v>
      </c>
      <c r="F228" s="3" t="s">
        <v>266</v>
      </c>
      <c r="G228" s="4" t="s">
        <v>10</v>
      </c>
      <c r="H228" s="4">
        <v>21630402</v>
      </c>
      <c r="I228" s="8" t="s">
        <v>973</v>
      </c>
      <c r="J228" s="5" t="s">
        <v>217</v>
      </c>
    </row>
    <row r="229" spans="1:10" x14ac:dyDescent="0.25">
      <c r="A229" s="4">
        <f t="shared" si="3"/>
        <v>228</v>
      </c>
      <c r="B229" s="4" t="s">
        <v>223</v>
      </c>
      <c r="C229" s="2" t="s">
        <v>403</v>
      </c>
      <c r="D229" s="4" t="s">
        <v>595</v>
      </c>
      <c r="E229" s="4" t="s">
        <v>595</v>
      </c>
      <c r="F229" s="3" t="s">
        <v>224</v>
      </c>
      <c r="G229" s="4" t="s">
        <v>10</v>
      </c>
      <c r="H229" s="4">
        <v>9594965</v>
      </c>
      <c r="I229" s="8" t="s">
        <v>974</v>
      </c>
      <c r="J229" s="5" t="s">
        <v>218</v>
      </c>
    </row>
    <row r="230" spans="1:10" x14ac:dyDescent="0.25">
      <c r="A230" s="4">
        <f t="shared" si="3"/>
        <v>229</v>
      </c>
      <c r="B230" s="4" t="s">
        <v>223</v>
      </c>
      <c r="C230" s="2" t="s">
        <v>404</v>
      </c>
      <c r="D230" s="4" t="s">
        <v>596</v>
      </c>
      <c r="E230" s="4" t="s">
        <v>596</v>
      </c>
      <c r="F230" s="3" t="s">
        <v>267</v>
      </c>
      <c r="G230" s="4" t="s">
        <v>10</v>
      </c>
      <c r="H230" s="4">
        <v>10506438</v>
      </c>
      <c r="I230" s="8" t="s">
        <v>975</v>
      </c>
      <c r="J230" s="5" t="s">
        <v>218</v>
      </c>
    </row>
    <row r="231" spans="1:10" x14ac:dyDescent="0.25">
      <c r="A231" s="4">
        <f t="shared" si="3"/>
        <v>230</v>
      </c>
      <c r="B231" s="4" t="s">
        <v>223</v>
      </c>
      <c r="C231" s="2" t="s">
        <v>167</v>
      </c>
      <c r="D231" s="4" t="s">
        <v>597</v>
      </c>
      <c r="E231" s="4" t="s">
        <v>597</v>
      </c>
      <c r="F231" s="3" t="s">
        <v>268</v>
      </c>
      <c r="G231" s="4" t="s">
        <v>10</v>
      </c>
      <c r="H231" s="4">
        <v>1433636</v>
      </c>
      <c r="I231" s="8" t="s">
        <v>976</v>
      </c>
      <c r="J231" s="5" t="s">
        <v>218</v>
      </c>
    </row>
    <row r="232" spans="1:10" x14ac:dyDescent="0.25">
      <c r="A232" s="4">
        <f t="shared" si="3"/>
        <v>231</v>
      </c>
      <c r="B232" s="4" t="s">
        <v>223</v>
      </c>
      <c r="C232" s="2" t="s">
        <v>168</v>
      </c>
      <c r="D232" s="4" t="s">
        <v>598</v>
      </c>
      <c r="E232" s="4" t="s">
        <v>598</v>
      </c>
      <c r="F232" s="3" t="s">
        <v>224</v>
      </c>
      <c r="G232" s="4" t="s">
        <v>10</v>
      </c>
      <c r="H232" s="4">
        <v>3633624</v>
      </c>
      <c r="I232" s="8" t="s">
        <v>977</v>
      </c>
      <c r="J232" s="5" t="s">
        <v>218</v>
      </c>
    </row>
    <row r="233" spans="1:10" x14ac:dyDescent="0.25">
      <c r="A233" s="4">
        <f t="shared" si="3"/>
        <v>232</v>
      </c>
      <c r="B233" s="4" t="s">
        <v>223</v>
      </c>
      <c r="C233" s="2" t="s">
        <v>405</v>
      </c>
      <c r="D233" s="4" t="s">
        <v>599</v>
      </c>
      <c r="E233" s="4" t="s">
        <v>599</v>
      </c>
      <c r="F233" s="3" t="s">
        <v>224</v>
      </c>
      <c r="G233" s="4" t="s">
        <v>10</v>
      </c>
      <c r="H233" s="4">
        <v>3611817</v>
      </c>
      <c r="I233" s="8" t="s">
        <v>978</v>
      </c>
      <c r="J233" s="5" t="s">
        <v>218</v>
      </c>
    </row>
    <row r="234" spans="1:10" x14ac:dyDescent="0.25">
      <c r="A234" s="4">
        <f t="shared" si="3"/>
        <v>233</v>
      </c>
      <c r="B234" s="4" t="s">
        <v>223</v>
      </c>
      <c r="C234" s="2" t="s">
        <v>19</v>
      </c>
      <c r="D234" s="4" t="s">
        <v>320</v>
      </c>
      <c r="E234" s="4" t="s">
        <v>320</v>
      </c>
      <c r="F234" s="3" t="s">
        <v>224</v>
      </c>
      <c r="G234" s="4" t="s">
        <v>10</v>
      </c>
      <c r="H234" s="4">
        <v>3604039</v>
      </c>
      <c r="I234" s="8" t="s">
        <v>326</v>
      </c>
      <c r="J234" s="5" t="s">
        <v>217</v>
      </c>
    </row>
    <row r="235" spans="1:10" x14ac:dyDescent="0.25">
      <c r="A235" s="4">
        <f t="shared" si="3"/>
        <v>234</v>
      </c>
      <c r="B235" s="4" t="s">
        <v>223</v>
      </c>
      <c r="C235" s="2" t="s">
        <v>169</v>
      </c>
      <c r="D235" s="4" t="s">
        <v>600</v>
      </c>
      <c r="E235" s="4" t="s">
        <v>600</v>
      </c>
      <c r="F235" s="3" t="s">
        <v>224</v>
      </c>
      <c r="G235" s="4" t="s">
        <v>10</v>
      </c>
      <c r="H235" s="4">
        <v>3639568</v>
      </c>
      <c r="I235" s="8" t="s">
        <v>979</v>
      </c>
      <c r="J235" s="5" t="s">
        <v>218</v>
      </c>
    </row>
    <row r="236" spans="1:10" x14ac:dyDescent="0.25">
      <c r="A236" s="4">
        <f t="shared" si="3"/>
        <v>235</v>
      </c>
      <c r="B236" s="4" t="s">
        <v>223</v>
      </c>
      <c r="C236" s="2" t="s">
        <v>170</v>
      </c>
      <c r="D236" s="4" t="e">
        <v>#REF!</v>
      </c>
      <c r="E236" s="4" t="e">
        <v>#REF!</v>
      </c>
      <c r="F236" s="3" t="s">
        <v>224</v>
      </c>
      <c r="G236" s="4" t="s">
        <v>10</v>
      </c>
      <c r="H236" s="4">
        <v>15365026</v>
      </c>
      <c r="I236" s="8" t="s">
        <v>311</v>
      </c>
      <c r="J236" s="5" t="s">
        <v>218</v>
      </c>
    </row>
    <row r="237" spans="1:10" x14ac:dyDescent="0.25">
      <c r="A237" s="4">
        <f t="shared" si="3"/>
        <v>236</v>
      </c>
      <c r="B237" s="4" t="s">
        <v>223</v>
      </c>
      <c r="C237" s="2" t="s">
        <v>171</v>
      </c>
      <c r="D237" s="4" t="s">
        <v>601</v>
      </c>
      <c r="E237" s="4" t="s">
        <v>601</v>
      </c>
      <c r="F237" s="3" t="s">
        <v>224</v>
      </c>
      <c r="G237" s="4" t="s">
        <v>10</v>
      </c>
      <c r="H237" s="4">
        <v>15445186</v>
      </c>
      <c r="I237" s="8" t="s">
        <v>980</v>
      </c>
      <c r="J237" s="5" t="s">
        <v>218</v>
      </c>
    </row>
    <row r="238" spans="1:10" x14ac:dyDescent="0.25">
      <c r="A238" s="4">
        <f t="shared" si="3"/>
        <v>237</v>
      </c>
      <c r="B238" s="4" t="s">
        <v>223</v>
      </c>
      <c r="C238" s="2" t="s">
        <v>406</v>
      </c>
      <c r="D238" s="4" t="s">
        <v>602</v>
      </c>
      <c r="E238" s="4" t="s">
        <v>602</v>
      </c>
      <c r="F238" s="3" t="s">
        <v>269</v>
      </c>
      <c r="G238" s="4" t="s">
        <v>10</v>
      </c>
      <c r="H238" s="4">
        <v>7746314</v>
      </c>
      <c r="I238" s="8" t="s">
        <v>981</v>
      </c>
      <c r="J238" s="5" t="s">
        <v>218</v>
      </c>
    </row>
    <row r="239" spans="1:10" x14ac:dyDescent="0.25">
      <c r="A239" s="4">
        <f t="shared" si="3"/>
        <v>238</v>
      </c>
      <c r="B239" s="4" t="s">
        <v>223</v>
      </c>
      <c r="C239" s="2" t="s">
        <v>172</v>
      </c>
      <c r="D239" s="4" t="s">
        <v>603</v>
      </c>
      <c r="E239" s="4" t="s">
        <v>603</v>
      </c>
      <c r="F239" s="3" t="s">
        <v>224</v>
      </c>
      <c r="G239" s="4" t="s">
        <v>10</v>
      </c>
      <c r="H239" s="4">
        <v>296562</v>
      </c>
      <c r="I239" s="8" t="s">
        <v>982</v>
      </c>
      <c r="J239" s="5" t="s">
        <v>218</v>
      </c>
    </row>
    <row r="240" spans="1:10" x14ac:dyDescent="0.25">
      <c r="A240" s="4">
        <f t="shared" si="3"/>
        <v>239</v>
      </c>
      <c r="B240" s="4" t="s">
        <v>223</v>
      </c>
      <c r="C240" s="2" t="s">
        <v>173</v>
      </c>
      <c r="D240" s="4" t="s">
        <v>604</v>
      </c>
      <c r="E240" s="4" t="s">
        <v>604</v>
      </c>
      <c r="F240" s="3" t="s">
        <v>224</v>
      </c>
      <c r="G240" s="4" t="s">
        <v>10</v>
      </c>
      <c r="H240" s="4" t="s">
        <v>762</v>
      </c>
      <c r="I240" s="8" t="s">
        <v>983</v>
      </c>
      <c r="J240" s="5" t="s">
        <v>218</v>
      </c>
    </row>
    <row r="241" spans="1:10" x14ac:dyDescent="0.25">
      <c r="A241" s="4">
        <f t="shared" si="3"/>
        <v>240</v>
      </c>
      <c r="B241" s="4" t="s">
        <v>223</v>
      </c>
      <c r="C241" s="2" t="s">
        <v>174</v>
      </c>
      <c r="D241" s="4" t="s">
        <v>605</v>
      </c>
      <c r="E241" s="4" t="s">
        <v>605</v>
      </c>
      <c r="F241" s="3" t="s">
        <v>270</v>
      </c>
      <c r="G241" s="4" t="s">
        <v>10</v>
      </c>
      <c r="H241" s="4" t="s">
        <v>763</v>
      </c>
      <c r="I241" s="8" t="s">
        <v>984</v>
      </c>
      <c r="J241" s="5" t="s">
        <v>218</v>
      </c>
    </row>
    <row r="242" spans="1:10" x14ac:dyDescent="0.25">
      <c r="A242" s="4">
        <f t="shared" si="3"/>
        <v>241</v>
      </c>
      <c r="B242" s="4" t="s">
        <v>223</v>
      </c>
      <c r="C242" s="2" t="s">
        <v>175</v>
      </c>
      <c r="D242" s="4" t="s">
        <v>606</v>
      </c>
      <c r="E242" s="4" t="s">
        <v>606</v>
      </c>
      <c r="F242" s="3" t="s">
        <v>271</v>
      </c>
      <c r="G242" s="4" t="s">
        <v>10</v>
      </c>
      <c r="H242" s="4">
        <v>297828</v>
      </c>
      <c r="I242" s="8" t="s">
        <v>985</v>
      </c>
      <c r="J242" s="5" t="s">
        <v>218</v>
      </c>
    </row>
    <row r="243" spans="1:10" x14ac:dyDescent="0.25">
      <c r="A243" s="4">
        <f t="shared" si="3"/>
        <v>242</v>
      </c>
      <c r="B243" s="4" t="s">
        <v>223</v>
      </c>
      <c r="C243" s="2" t="s">
        <v>176</v>
      </c>
      <c r="D243" s="4" t="s">
        <v>607</v>
      </c>
      <c r="E243" s="4" t="s">
        <v>607</v>
      </c>
      <c r="F243" s="3" t="s">
        <v>224</v>
      </c>
      <c r="G243" s="4" t="s">
        <v>10</v>
      </c>
      <c r="H243" s="4">
        <v>297844</v>
      </c>
      <c r="I243" s="8" t="s">
        <v>986</v>
      </c>
      <c r="J243" s="5" t="s">
        <v>218</v>
      </c>
    </row>
    <row r="244" spans="1:10" x14ac:dyDescent="0.25">
      <c r="A244" s="4">
        <f t="shared" si="3"/>
        <v>243</v>
      </c>
      <c r="B244" s="4" t="s">
        <v>223</v>
      </c>
      <c r="C244" s="2" t="s">
        <v>316</v>
      </c>
      <c r="D244" s="4" t="s">
        <v>321</v>
      </c>
      <c r="E244" s="4" t="s">
        <v>321</v>
      </c>
      <c r="F244" s="3" t="s">
        <v>272</v>
      </c>
      <c r="G244" s="4" t="s">
        <v>10</v>
      </c>
      <c r="H244" s="4">
        <v>7262234</v>
      </c>
      <c r="I244" s="8" t="s">
        <v>327</v>
      </c>
      <c r="J244" s="5" t="s">
        <v>218</v>
      </c>
    </row>
    <row r="245" spans="1:10" x14ac:dyDescent="0.25">
      <c r="A245" s="4">
        <f t="shared" si="3"/>
        <v>244</v>
      </c>
      <c r="B245" s="4" t="s">
        <v>223</v>
      </c>
      <c r="C245" s="2" t="s">
        <v>407</v>
      </c>
      <c r="D245" s="4" t="s">
        <v>608</v>
      </c>
      <c r="E245" s="4" t="s">
        <v>608</v>
      </c>
      <c r="F245" s="3" t="s">
        <v>273</v>
      </c>
      <c r="G245" s="4" t="s">
        <v>10</v>
      </c>
      <c r="H245" s="4">
        <v>2762234</v>
      </c>
      <c r="I245" s="8" t="s">
        <v>987</v>
      </c>
      <c r="J245" s="5" t="s">
        <v>218</v>
      </c>
    </row>
    <row r="246" spans="1:10" x14ac:dyDescent="0.25">
      <c r="A246" s="4">
        <f t="shared" si="3"/>
        <v>245</v>
      </c>
      <c r="B246" s="4" t="s">
        <v>223</v>
      </c>
      <c r="C246" s="2" t="s">
        <v>408</v>
      </c>
      <c r="D246" s="4" t="s">
        <v>609</v>
      </c>
      <c r="E246" s="4" t="s">
        <v>609</v>
      </c>
      <c r="F246" s="3" t="s">
        <v>224</v>
      </c>
      <c r="G246" s="4" t="s">
        <v>10</v>
      </c>
      <c r="H246" s="4">
        <v>7409303</v>
      </c>
      <c r="I246" s="8" t="s">
        <v>988</v>
      </c>
      <c r="J246" s="5" t="s">
        <v>218</v>
      </c>
    </row>
    <row r="247" spans="1:10" x14ac:dyDescent="0.25">
      <c r="A247" s="4">
        <f t="shared" si="3"/>
        <v>246</v>
      </c>
      <c r="B247" s="4" t="s">
        <v>223</v>
      </c>
      <c r="C247" s="2" t="s">
        <v>177</v>
      </c>
      <c r="D247" s="4" t="s">
        <v>610</v>
      </c>
      <c r="E247" s="4" t="s">
        <v>610</v>
      </c>
      <c r="F247" s="3" t="s">
        <v>274</v>
      </c>
      <c r="G247" s="4" t="s">
        <v>10</v>
      </c>
      <c r="H247" s="4">
        <v>10405488</v>
      </c>
      <c r="I247" s="8" t="s">
        <v>989</v>
      </c>
      <c r="J247" s="5" t="s">
        <v>218</v>
      </c>
    </row>
    <row r="248" spans="1:10" x14ac:dyDescent="0.25">
      <c r="A248" s="4">
        <f t="shared" si="3"/>
        <v>247</v>
      </c>
      <c r="B248" s="4" t="s">
        <v>223</v>
      </c>
      <c r="C248" s="2" t="s">
        <v>409</v>
      </c>
      <c r="D248" s="4" t="s">
        <v>517</v>
      </c>
      <c r="E248" s="4" t="s">
        <v>517</v>
      </c>
      <c r="F248" s="3" t="s">
        <v>275</v>
      </c>
      <c r="G248" s="4" t="s">
        <v>10</v>
      </c>
      <c r="H248" s="4">
        <v>19333145</v>
      </c>
      <c r="I248" s="8" t="s">
        <v>990</v>
      </c>
      <c r="J248" s="5" t="s">
        <v>218</v>
      </c>
    </row>
    <row r="249" spans="1:10" x14ac:dyDescent="0.25">
      <c r="A249" s="4">
        <f t="shared" si="3"/>
        <v>248</v>
      </c>
      <c r="B249" s="4" t="s">
        <v>223</v>
      </c>
      <c r="C249" s="2" t="s">
        <v>178</v>
      </c>
      <c r="D249" s="4" t="s">
        <v>611</v>
      </c>
      <c r="E249" s="4" t="s">
        <v>611</v>
      </c>
      <c r="F249" s="3" t="s">
        <v>224</v>
      </c>
      <c r="G249" s="4" t="s">
        <v>10</v>
      </c>
      <c r="H249" s="4">
        <v>7446020</v>
      </c>
      <c r="I249" s="8" t="s">
        <v>991</v>
      </c>
      <c r="J249" s="5" t="s">
        <v>218</v>
      </c>
    </row>
    <row r="250" spans="1:10" x14ac:dyDescent="0.25">
      <c r="A250" s="4">
        <f t="shared" si="3"/>
        <v>249</v>
      </c>
      <c r="B250" s="4" t="s">
        <v>223</v>
      </c>
      <c r="C250" s="2" t="s">
        <v>179</v>
      </c>
      <c r="D250" s="4" t="s">
        <v>612</v>
      </c>
      <c r="E250" s="4" t="s">
        <v>612</v>
      </c>
      <c r="F250" s="3" t="s">
        <v>276</v>
      </c>
      <c r="G250" s="4" t="s">
        <v>10</v>
      </c>
      <c r="H250" s="4">
        <v>15317129</v>
      </c>
      <c r="I250" s="8" t="s">
        <v>992</v>
      </c>
      <c r="J250" s="5" t="s">
        <v>218</v>
      </c>
    </row>
    <row r="251" spans="1:10" x14ac:dyDescent="0.25">
      <c r="A251" s="4">
        <f t="shared" si="3"/>
        <v>250</v>
      </c>
      <c r="B251" s="4" t="s">
        <v>223</v>
      </c>
      <c r="C251" s="2" t="s">
        <v>180</v>
      </c>
      <c r="D251" s="4" t="s">
        <v>613</v>
      </c>
      <c r="E251" s="4" t="s">
        <v>613</v>
      </c>
      <c r="F251" s="3" t="s">
        <v>277</v>
      </c>
      <c r="G251" s="4" t="s">
        <v>10</v>
      </c>
      <c r="H251" s="4">
        <v>14497700</v>
      </c>
      <c r="I251" s="8" t="s">
        <v>993</v>
      </c>
      <c r="J251" s="5" t="s">
        <v>218</v>
      </c>
    </row>
    <row r="252" spans="1:10" x14ac:dyDescent="0.25">
      <c r="A252" s="4">
        <f t="shared" si="3"/>
        <v>251</v>
      </c>
      <c r="B252" s="4" t="s">
        <v>223</v>
      </c>
      <c r="C252" s="2" t="s">
        <v>181</v>
      </c>
      <c r="D252" s="4" t="s">
        <v>614</v>
      </c>
      <c r="E252" s="4" t="s">
        <v>614</v>
      </c>
      <c r="F252" s="3" t="s">
        <v>278</v>
      </c>
      <c r="G252" s="4" t="s">
        <v>10</v>
      </c>
      <c r="H252" s="4">
        <v>3043959</v>
      </c>
      <c r="I252" s="8" t="s">
        <v>994</v>
      </c>
      <c r="J252" s="5" t="s">
        <v>218</v>
      </c>
    </row>
    <row r="253" spans="1:10" x14ac:dyDescent="0.25">
      <c r="A253" s="4">
        <f t="shared" si="3"/>
        <v>252</v>
      </c>
      <c r="B253" s="4" t="s">
        <v>223</v>
      </c>
      <c r="C253" s="2" t="s">
        <v>182</v>
      </c>
      <c r="D253" s="4" t="s">
        <v>615</v>
      </c>
      <c r="E253" s="4" t="s">
        <v>615</v>
      </c>
      <c r="F253" s="3" t="s">
        <v>279</v>
      </c>
      <c r="G253" s="4" t="s">
        <v>10</v>
      </c>
      <c r="H253" s="4">
        <v>8853177</v>
      </c>
      <c r="I253" s="8" t="s">
        <v>995</v>
      </c>
      <c r="J253" s="5" t="s">
        <v>218</v>
      </c>
    </row>
    <row r="254" spans="1:10" x14ac:dyDescent="0.25">
      <c r="A254" s="4">
        <f t="shared" si="3"/>
        <v>253</v>
      </c>
      <c r="B254" s="4" t="s">
        <v>223</v>
      </c>
      <c r="C254" s="2" t="s">
        <v>410</v>
      </c>
      <c r="D254" s="4" t="s">
        <v>616</v>
      </c>
      <c r="E254" s="4" t="s">
        <v>616</v>
      </c>
      <c r="F254" s="3" t="s">
        <v>224</v>
      </c>
      <c r="G254" s="4" t="s">
        <v>10</v>
      </c>
      <c r="H254" s="4">
        <v>15297535</v>
      </c>
      <c r="I254" s="8" t="s">
        <v>996</v>
      </c>
      <c r="J254" s="5" t="s">
        <v>218</v>
      </c>
    </row>
    <row r="255" spans="1:10" x14ac:dyDescent="0.25">
      <c r="A255" s="4">
        <f t="shared" si="3"/>
        <v>254</v>
      </c>
      <c r="B255" s="4" t="s">
        <v>223</v>
      </c>
      <c r="C255" s="2" t="s">
        <v>183</v>
      </c>
      <c r="D255" s="4" t="s">
        <v>617</v>
      </c>
      <c r="E255" s="4" t="s">
        <v>617</v>
      </c>
      <c r="F255" s="3" t="s">
        <v>280</v>
      </c>
      <c r="G255" s="4" t="s">
        <v>10</v>
      </c>
      <c r="H255" s="4">
        <v>7495161</v>
      </c>
      <c r="I255" s="8" t="s">
        <v>997</v>
      </c>
      <c r="J255" s="5" t="s">
        <v>218</v>
      </c>
    </row>
    <row r="256" spans="1:10" x14ac:dyDescent="0.25">
      <c r="A256" s="4">
        <f t="shared" si="3"/>
        <v>255</v>
      </c>
      <c r="B256" s="4" t="s">
        <v>223</v>
      </c>
      <c r="C256" s="2" t="s">
        <v>184</v>
      </c>
      <c r="D256" s="4" t="s">
        <v>618</v>
      </c>
      <c r="E256" s="4" t="s">
        <v>618</v>
      </c>
      <c r="F256" s="3" t="s">
        <v>224</v>
      </c>
      <c r="G256" s="4" t="s">
        <v>10</v>
      </c>
      <c r="H256" s="4">
        <v>8913668</v>
      </c>
      <c r="I256" s="8" t="s">
        <v>998</v>
      </c>
      <c r="J256" s="5" t="s">
        <v>218</v>
      </c>
    </row>
    <row r="257" spans="1:10" x14ac:dyDescent="0.25">
      <c r="A257" s="4">
        <f t="shared" si="3"/>
        <v>256</v>
      </c>
      <c r="B257" s="4" t="s">
        <v>223</v>
      </c>
      <c r="C257" s="2" t="s">
        <v>185</v>
      </c>
      <c r="D257" s="4" t="s">
        <v>493</v>
      </c>
      <c r="E257" s="4" t="s">
        <v>493</v>
      </c>
      <c r="F257" s="3" t="s">
        <v>281</v>
      </c>
      <c r="G257" s="4" t="s">
        <v>10</v>
      </c>
      <c r="H257" s="4">
        <v>8985669</v>
      </c>
      <c r="I257" s="8" t="s">
        <v>999</v>
      </c>
      <c r="J257" s="5" t="s">
        <v>218</v>
      </c>
    </row>
    <row r="258" spans="1:10" x14ac:dyDescent="0.25">
      <c r="A258" s="4">
        <f t="shared" si="3"/>
        <v>257</v>
      </c>
      <c r="B258" s="4" t="s">
        <v>223</v>
      </c>
      <c r="C258" s="2" t="s">
        <v>186</v>
      </c>
      <c r="D258" s="4" t="s">
        <v>619</v>
      </c>
      <c r="E258" s="4" t="s">
        <v>619</v>
      </c>
      <c r="F258" s="3" t="s">
        <v>224</v>
      </c>
      <c r="G258" s="4" t="s">
        <v>10</v>
      </c>
      <c r="H258" s="4" t="s">
        <v>764</v>
      </c>
      <c r="I258" s="8" t="s">
        <v>1000</v>
      </c>
      <c r="J258" s="5" t="s">
        <v>218</v>
      </c>
    </row>
    <row r="259" spans="1:10" x14ac:dyDescent="0.25">
      <c r="A259" s="4">
        <f t="shared" si="3"/>
        <v>258</v>
      </c>
      <c r="B259" s="4" t="s">
        <v>223</v>
      </c>
      <c r="C259" s="2" t="s">
        <v>187</v>
      </c>
      <c r="D259" s="4" t="s">
        <v>620</v>
      </c>
      <c r="E259" s="4" t="s">
        <v>620</v>
      </c>
      <c r="F259" s="3" t="s">
        <v>224</v>
      </c>
      <c r="G259" s="4" t="s">
        <v>10</v>
      </c>
      <c r="H259" s="4">
        <v>321052</v>
      </c>
      <c r="I259" s="8" t="s">
        <v>1001</v>
      </c>
      <c r="J259" s="5" t="s">
        <v>218</v>
      </c>
    </row>
    <row r="260" spans="1:10" x14ac:dyDescent="0.25">
      <c r="A260" s="4">
        <f t="shared" ref="A260:A302" si="4">A259+1</f>
        <v>259</v>
      </c>
      <c r="B260" s="4" t="s">
        <v>223</v>
      </c>
      <c r="C260" s="2" t="s">
        <v>188</v>
      </c>
      <c r="D260" s="4" t="s">
        <v>621</v>
      </c>
      <c r="E260" s="4" t="s">
        <v>621</v>
      </c>
      <c r="F260" s="3" t="s">
        <v>224</v>
      </c>
      <c r="G260" s="4" t="s">
        <v>10</v>
      </c>
      <c r="H260" s="4">
        <v>7415206</v>
      </c>
      <c r="I260" s="8" t="s">
        <v>1002</v>
      </c>
      <c r="J260" s="5" t="s">
        <v>218</v>
      </c>
    </row>
    <row r="261" spans="1:10" x14ac:dyDescent="0.25">
      <c r="A261" s="4">
        <f t="shared" si="4"/>
        <v>260</v>
      </c>
      <c r="B261" s="4" t="s">
        <v>223</v>
      </c>
      <c r="C261" s="2" t="s">
        <v>189</v>
      </c>
      <c r="D261" s="4" t="s">
        <v>430</v>
      </c>
      <c r="E261" s="4" t="s">
        <v>430</v>
      </c>
      <c r="F261" s="3" t="s">
        <v>224</v>
      </c>
      <c r="G261" s="4" t="s">
        <v>10</v>
      </c>
      <c r="H261" s="4" t="s">
        <v>765</v>
      </c>
      <c r="I261" s="8" t="s">
        <v>1003</v>
      </c>
      <c r="J261" s="5" t="s">
        <v>217</v>
      </c>
    </row>
    <row r="262" spans="1:10" x14ac:dyDescent="0.25">
      <c r="A262" s="4">
        <f t="shared" si="4"/>
        <v>261</v>
      </c>
      <c r="B262" s="4" t="s">
        <v>223</v>
      </c>
      <c r="C262" s="2" t="s">
        <v>190</v>
      </c>
      <c r="D262" s="4" t="s">
        <v>622</v>
      </c>
      <c r="E262" s="4" t="s">
        <v>622</v>
      </c>
      <c r="F262" s="3" t="s">
        <v>282</v>
      </c>
      <c r="G262" s="4" t="s">
        <v>10</v>
      </c>
      <c r="H262" s="4">
        <v>19328087</v>
      </c>
      <c r="I262" s="8" t="s">
        <v>1004</v>
      </c>
      <c r="J262" s="5" t="s">
        <v>218</v>
      </c>
    </row>
    <row r="263" spans="1:10" x14ac:dyDescent="0.25">
      <c r="A263" s="4">
        <f t="shared" si="4"/>
        <v>262</v>
      </c>
      <c r="B263" s="4" t="s">
        <v>223</v>
      </c>
      <c r="C263" s="2" t="s">
        <v>191</v>
      </c>
      <c r="D263" s="4" t="s">
        <v>623</v>
      </c>
      <c r="E263" s="4" t="s">
        <v>623</v>
      </c>
      <c r="F263" s="3" t="s">
        <v>224</v>
      </c>
      <c r="G263" s="4" t="s">
        <v>10</v>
      </c>
      <c r="H263" s="4">
        <v>9558829</v>
      </c>
      <c r="I263" s="8" t="s">
        <v>1005</v>
      </c>
      <c r="J263" s="5" t="s">
        <v>218</v>
      </c>
    </row>
    <row r="264" spans="1:10" x14ac:dyDescent="0.25">
      <c r="A264" s="4">
        <f t="shared" si="4"/>
        <v>263</v>
      </c>
      <c r="B264" s="4" t="s">
        <v>223</v>
      </c>
      <c r="C264" s="2" t="s">
        <v>192</v>
      </c>
      <c r="D264" s="4" t="s">
        <v>9</v>
      </c>
      <c r="E264" s="4" t="s">
        <v>9</v>
      </c>
      <c r="F264" s="3" t="s">
        <v>283</v>
      </c>
      <c r="G264" s="4" t="s">
        <v>10</v>
      </c>
      <c r="H264" s="4">
        <v>19369255</v>
      </c>
      <c r="I264" s="8" t="s">
        <v>1006</v>
      </c>
      <c r="J264" s="5" t="s">
        <v>217</v>
      </c>
    </row>
    <row r="265" spans="1:10" x14ac:dyDescent="0.25">
      <c r="A265" s="4">
        <f t="shared" si="4"/>
        <v>264</v>
      </c>
      <c r="B265" s="4" t="s">
        <v>223</v>
      </c>
      <c r="C265" s="2" t="s">
        <v>411</v>
      </c>
      <c r="D265" s="4" t="s">
        <v>624</v>
      </c>
      <c r="E265" s="4" t="s">
        <v>624</v>
      </c>
      <c r="F265" s="3" t="s">
        <v>224</v>
      </c>
      <c r="G265" s="4" t="s">
        <v>10</v>
      </c>
      <c r="H265" s="4">
        <v>333174</v>
      </c>
      <c r="I265" s="8" t="s">
        <v>1007</v>
      </c>
      <c r="J265" s="5" t="s">
        <v>218</v>
      </c>
    </row>
    <row r="266" spans="1:10" x14ac:dyDescent="0.25">
      <c r="A266" s="4">
        <f t="shared" si="4"/>
        <v>265</v>
      </c>
      <c r="B266" s="4" t="s">
        <v>223</v>
      </c>
      <c r="C266" s="2" t="s">
        <v>193</v>
      </c>
      <c r="D266" s="4" t="s">
        <v>468</v>
      </c>
      <c r="E266" s="4" t="s">
        <v>468</v>
      </c>
      <c r="F266" s="3" t="s">
        <v>224</v>
      </c>
      <c r="G266" s="4" t="s">
        <v>10</v>
      </c>
      <c r="H266" s="4">
        <v>10638628</v>
      </c>
      <c r="I266" s="8" t="s">
        <v>1008</v>
      </c>
      <c r="J266" s="5" t="s">
        <v>217</v>
      </c>
    </row>
    <row r="267" spans="1:10" x14ac:dyDescent="0.25">
      <c r="A267" s="4">
        <f t="shared" si="4"/>
        <v>266</v>
      </c>
      <c r="B267" s="4" t="s">
        <v>223</v>
      </c>
      <c r="C267" s="2" t="s">
        <v>412</v>
      </c>
      <c r="D267" s="4" t="s">
        <v>9</v>
      </c>
      <c r="E267" s="4" t="s">
        <v>9</v>
      </c>
      <c r="F267" s="3" t="s">
        <v>224</v>
      </c>
      <c r="G267" s="4" t="s">
        <v>10</v>
      </c>
      <c r="H267" s="4">
        <v>10794220</v>
      </c>
      <c r="I267" s="8" t="s">
        <v>1009</v>
      </c>
      <c r="J267" s="5" t="s">
        <v>218</v>
      </c>
    </row>
    <row r="268" spans="1:10" x14ac:dyDescent="0.25">
      <c r="A268" s="4">
        <f t="shared" si="4"/>
        <v>267</v>
      </c>
      <c r="B268" s="4" t="s">
        <v>223</v>
      </c>
      <c r="C268" s="2" t="s">
        <v>413</v>
      </c>
      <c r="D268" s="4" t="s">
        <v>625</v>
      </c>
      <c r="E268" s="4" t="s">
        <v>625</v>
      </c>
      <c r="F268" s="3" t="s">
        <v>224</v>
      </c>
      <c r="G268" s="4" t="s">
        <v>10</v>
      </c>
      <c r="H268" s="4">
        <v>2784807</v>
      </c>
      <c r="I268" s="8" t="s">
        <v>312</v>
      </c>
      <c r="J268" s="5" t="s">
        <v>217</v>
      </c>
    </row>
    <row r="269" spans="1:10" x14ac:dyDescent="0.25">
      <c r="A269" s="4">
        <f t="shared" si="4"/>
        <v>268</v>
      </c>
      <c r="B269" s="4" t="s">
        <v>223</v>
      </c>
      <c r="C269" s="2" t="s">
        <v>194</v>
      </c>
      <c r="D269" s="4" t="s">
        <v>625</v>
      </c>
      <c r="E269" s="4" t="s">
        <v>625</v>
      </c>
      <c r="F269" s="3" t="s">
        <v>284</v>
      </c>
      <c r="G269" s="4" t="s">
        <v>10</v>
      </c>
      <c r="H269" s="4">
        <v>21683808</v>
      </c>
      <c r="I269" s="8" t="s">
        <v>313</v>
      </c>
      <c r="J269" s="5" t="s">
        <v>218</v>
      </c>
    </row>
    <row r="270" spans="1:10" x14ac:dyDescent="0.25">
      <c r="A270" s="4">
        <f t="shared" si="4"/>
        <v>269</v>
      </c>
      <c r="B270" s="4" t="s">
        <v>223</v>
      </c>
      <c r="C270" s="2" t="s">
        <v>414</v>
      </c>
      <c r="D270" s="4" t="s">
        <v>621</v>
      </c>
      <c r="E270" s="4" t="s">
        <v>621</v>
      </c>
      <c r="F270" s="3" t="s">
        <v>224</v>
      </c>
      <c r="G270" s="4" t="s">
        <v>10</v>
      </c>
      <c r="H270" s="4" t="s">
        <v>766</v>
      </c>
      <c r="I270" s="8" t="s">
        <v>1010</v>
      </c>
      <c r="J270" s="5" t="s">
        <v>217</v>
      </c>
    </row>
    <row r="271" spans="1:10" x14ac:dyDescent="0.25">
      <c r="A271" s="4">
        <f t="shared" si="4"/>
        <v>270</v>
      </c>
      <c r="B271" s="4" t="s">
        <v>223</v>
      </c>
      <c r="C271" s="2" t="s">
        <v>415</v>
      </c>
      <c r="D271" s="4" t="s">
        <v>517</v>
      </c>
      <c r="E271" s="4" t="s">
        <v>517</v>
      </c>
      <c r="F271" s="3" t="s">
        <v>195</v>
      </c>
      <c r="G271" s="4" t="s">
        <v>10</v>
      </c>
      <c r="H271" s="4">
        <v>19351089</v>
      </c>
      <c r="I271" s="8" t="s">
        <v>1011</v>
      </c>
      <c r="J271" s="5" t="s">
        <v>217</v>
      </c>
    </row>
    <row r="272" spans="1:10" x14ac:dyDescent="0.25">
      <c r="A272" s="4">
        <f t="shared" si="4"/>
        <v>271</v>
      </c>
      <c r="B272" s="4" t="s">
        <v>223</v>
      </c>
      <c r="C272" s="2" t="s">
        <v>416</v>
      </c>
      <c r="D272" s="4" t="s">
        <v>553</v>
      </c>
      <c r="E272" s="4" t="s">
        <v>553</v>
      </c>
      <c r="F272" s="3" t="s">
        <v>285</v>
      </c>
      <c r="G272" s="4" t="s">
        <v>10</v>
      </c>
      <c r="H272" s="4" t="s">
        <v>767</v>
      </c>
      <c r="I272" s="8" t="s">
        <v>1012</v>
      </c>
      <c r="J272" s="5" t="s">
        <v>218</v>
      </c>
    </row>
    <row r="273" spans="1:10" x14ac:dyDescent="0.25">
      <c r="A273" s="4">
        <f t="shared" si="4"/>
        <v>272</v>
      </c>
      <c r="B273" s="4" t="s">
        <v>223</v>
      </c>
      <c r="C273" s="2" t="s">
        <v>417</v>
      </c>
      <c r="D273" s="4" t="s">
        <v>626</v>
      </c>
      <c r="E273" s="4" t="s">
        <v>626</v>
      </c>
      <c r="F273" s="3" t="s">
        <v>286</v>
      </c>
      <c r="G273" s="4" t="s">
        <v>10</v>
      </c>
      <c r="H273" s="4">
        <v>1485717</v>
      </c>
      <c r="I273" s="8" t="s">
        <v>1013</v>
      </c>
      <c r="J273" s="5" t="s">
        <v>218</v>
      </c>
    </row>
    <row r="274" spans="1:10" x14ac:dyDescent="0.25">
      <c r="A274" s="4">
        <f t="shared" si="4"/>
        <v>273</v>
      </c>
      <c r="B274" s="4" t="s">
        <v>223</v>
      </c>
      <c r="C274" s="2" t="s">
        <v>418</v>
      </c>
      <c r="D274" s="4" t="s">
        <v>627</v>
      </c>
      <c r="E274" s="4" t="s">
        <v>627</v>
      </c>
      <c r="F274" s="3" t="s">
        <v>224</v>
      </c>
      <c r="G274" s="4" t="s">
        <v>10</v>
      </c>
      <c r="H274" s="4">
        <v>10732322</v>
      </c>
      <c r="I274" s="8" t="s">
        <v>1014</v>
      </c>
      <c r="J274" s="5" t="s">
        <v>218</v>
      </c>
    </row>
    <row r="275" spans="1:10" x14ac:dyDescent="0.25">
      <c r="A275" s="4">
        <f t="shared" si="4"/>
        <v>274</v>
      </c>
      <c r="B275" s="4" t="s">
        <v>223</v>
      </c>
      <c r="C275" s="2" t="s">
        <v>196</v>
      </c>
      <c r="D275" s="4" t="s">
        <v>628</v>
      </c>
      <c r="E275" s="4" t="s">
        <v>628</v>
      </c>
      <c r="F275" s="3" t="s">
        <v>287</v>
      </c>
      <c r="G275" s="4" t="s">
        <v>10</v>
      </c>
      <c r="H275" s="4">
        <v>15592332</v>
      </c>
      <c r="I275" s="8" t="s">
        <v>1015</v>
      </c>
      <c r="J275" s="5" t="s">
        <v>218</v>
      </c>
    </row>
    <row r="276" spans="1:10" x14ac:dyDescent="0.25">
      <c r="A276" s="4">
        <f t="shared" si="4"/>
        <v>275</v>
      </c>
      <c r="B276" s="4" t="s">
        <v>223</v>
      </c>
      <c r="C276" s="2" t="s">
        <v>197</v>
      </c>
      <c r="D276" s="4" t="s">
        <v>322</v>
      </c>
      <c r="E276" s="4" t="s">
        <v>322</v>
      </c>
      <c r="F276" s="3" t="s">
        <v>288</v>
      </c>
      <c r="G276" s="4" t="s">
        <v>10</v>
      </c>
      <c r="H276" s="4" t="s">
        <v>330</v>
      </c>
      <c r="I276" s="8" t="s">
        <v>328</v>
      </c>
      <c r="J276" s="5" t="s">
        <v>218</v>
      </c>
    </row>
    <row r="277" spans="1:10" x14ac:dyDescent="0.25">
      <c r="A277" s="4">
        <f t="shared" si="4"/>
        <v>276</v>
      </c>
      <c r="B277" s="4" t="s">
        <v>223</v>
      </c>
      <c r="C277" s="2" t="s">
        <v>419</v>
      </c>
      <c r="D277" s="4" t="s">
        <v>629</v>
      </c>
      <c r="E277" s="4" t="s">
        <v>629</v>
      </c>
      <c r="F277" s="3" t="s">
        <v>224</v>
      </c>
      <c r="G277" s="4" t="s">
        <v>10</v>
      </c>
      <c r="H277" s="4">
        <v>384348</v>
      </c>
      <c r="I277" s="8" t="s">
        <v>1016</v>
      </c>
      <c r="J277" s="5" t="s">
        <v>218</v>
      </c>
    </row>
    <row r="278" spans="1:10" x14ac:dyDescent="0.25">
      <c r="A278" s="4">
        <f t="shared" si="4"/>
        <v>277</v>
      </c>
      <c r="B278" s="4" t="s">
        <v>223</v>
      </c>
      <c r="C278" s="2" t="s">
        <v>420</v>
      </c>
      <c r="D278" s="4" t="s">
        <v>630</v>
      </c>
      <c r="E278" s="4" t="s">
        <v>630</v>
      </c>
      <c r="F278" s="3" t="s">
        <v>289</v>
      </c>
      <c r="G278" s="4" t="s">
        <v>10</v>
      </c>
      <c r="H278" s="4">
        <v>3622436</v>
      </c>
      <c r="I278" s="8" t="s">
        <v>1017</v>
      </c>
      <c r="J278" s="5" t="s">
        <v>218</v>
      </c>
    </row>
    <row r="279" spans="1:10" x14ac:dyDescent="0.25">
      <c r="A279" s="4">
        <f t="shared" si="4"/>
        <v>278</v>
      </c>
      <c r="B279" s="4" t="s">
        <v>223</v>
      </c>
      <c r="C279" s="2" t="s">
        <v>421</v>
      </c>
      <c r="D279" s="4" t="s">
        <v>461</v>
      </c>
      <c r="E279" s="4" t="s">
        <v>461</v>
      </c>
      <c r="F279" s="3" t="s">
        <v>290</v>
      </c>
      <c r="G279" s="4" t="s">
        <v>10</v>
      </c>
      <c r="H279" s="4">
        <v>10628592</v>
      </c>
      <c r="I279" s="8" t="s">
        <v>1018</v>
      </c>
      <c r="J279" s="5" t="s">
        <v>218</v>
      </c>
    </row>
    <row r="280" spans="1:10" x14ac:dyDescent="0.25">
      <c r="A280" s="4">
        <f t="shared" si="4"/>
        <v>279</v>
      </c>
      <c r="B280" s="4" t="s">
        <v>223</v>
      </c>
      <c r="C280" s="2" t="s">
        <v>422</v>
      </c>
      <c r="D280" s="4" t="s">
        <v>631</v>
      </c>
      <c r="E280" s="4" t="s">
        <v>631</v>
      </c>
      <c r="F280" s="3" t="s">
        <v>224</v>
      </c>
      <c r="G280" s="4" t="s">
        <v>10</v>
      </c>
      <c r="H280" s="4">
        <v>15241602</v>
      </c>
      <c r="I280" s="8" t="s">
        <v>1019</v>
      </c>
      <c r="J280" s="5" t="s">
        <v>218</v>
      </c>
    </row>
    <row r="281" spans="1:10" x14ac:dyDescent="0.25">
      <c r="A281" s="4">
        <f t="shared" si="4"/>
        <v>280</v>
      </c>
      <c r="B281" s="4" t="s">
        <v>223</v>
      </c>
      <c r="C281" s="2" t="s">
        <v>198</v>
      </c>
      <c r="D281" s="4" t="s">
        <v>632</v>
      </c>
      <c r="E281" s="4" t="s">
        <v>632</v>
      </c>
      <c r="F281" s="3" t="s">
        <v>224</v>
      </c>
      <c r="G281" s="4" t="s">
        <v>10</v>
      </c>
      <c r="H281" s="4">
        <v>392499</v>
      </c>
      <c r="I281" s="8" t="s">
        <v>1020</v>
      </c>
      <c r="J281" s="5" t="s">
        <v>218</v>
      </c>
    </row>
    <row r="282" spans="1:10" x14ac:dyDescent="0.25">
      <c r="A282" s="4">
        <f t="shared" si="4"/>
        <v>281</v>
      </c>
      <c r="B282" s="4" t="s">
        <v>223</v>
      </c>
      <c r="C282" s="2" t="s">
        <v>199</v>
      </c>
      <c r="D282" s="4" t="s">
        <v>633</v>
      </c>
      <c r="E282" s="4" t="s">
        <v>633</v>
      </c>
      <c r="F282" s="3" t="s">
        <v>224</v>
      </c>
      <c r="G282" s="4" t="s">
        <v>10</v>
      </c>
      <c r="H282" s="4">
        <v>15304515</v>
      </c>
      <c r="I282" s="8" t="s">
        <v>1021</v>
      </c>
      <c r="J282" s="5" t="s">
        <v>218</v>
      </c>
    </row>
    <row r="283" spans="1:10" x14ac:dyDescent="0.25">
      <c r="A283" s="4">
        <f t="shared" si="4"/>
        <v>282</v>
      </c>
      <c r="B283" s="4" t="s">
        <v>223</v>
      </c>
      <c r="C283" s="2" t="s">
        <v>200</v>
      </c>
      <c r="D283" s="4" t="s">
        <v>634</v>
      </c>
      <c r="E283" s="4" t="s">
        <v>634</v>
      </c>
      <c r="F283" s="3" t="s">
        <v>224</v>
      </c>
      <c r="G283" s="4" t="s">
        <v>10</v>
      </c>
      <c r="H283" s="4">
        <v>396206</v>
      </c>
      <c r="I283" s="8" t="s">
        <v>1022</v>
      </c>
      <c r="J283" s="5" t="s">
        <v>218</v>
      </c>
    </row>
    <row r="284" spans="1:10" x14ac:dyDescent="0.25">
      <c r="A284" s="4">
        <f t="shared" si="4"/>
        <v>283</v>
      </c>
      <c r="B284" s="4" t="s">
        <v>223</v>
      </c>
      <c r="C284" s="2" t="s">
        <v>201</v>
      </c>
      <c r="D284" s="4" t="s">
        <v>430</v>
      </c>
      <c r="E284" s="4" t="s">
        <v>430</v>
      </c>
      <c r="F284" s="3" t="s">
        <v>224</v>
      </c>
      <c r="G284" s="4" t="s">
        <v>10</v>
      </c>
      <c r="H284" s="4">
        <v>15360644</v>
      </c>
      <c r="I284" s="8" t="s">
        <v>1023</v>
      </c>
      <c r="J284" s="5" t="s">
        <v>218</v>
      </c>
    </row>
    <row r="285" spans="1:10" x14ac:dyDescent="0.25">
      <c r="A285" s="4">
        <f t="shared" si="4"/>
        <v>284</v>
      </c>
      <c r="B285" s="4" t="s">
        <v>223</v>
      </c>
      <c r="C285" s="2" t="s">
        <v>202</v>
      </c>
      <c r="D285" s="4" t="s">
        <v>635</v>
      </c>
      <c r="E285" s="4" t="s">
        <v>635</v>
      </c>
      <c r="F285" s="3" t="s">
        <v>224</v>
      </c>
      <c r="G285" s="4" t="s">
        <v>10</v>
      </c>
      <c r="H285" s="4">
        <v>10893393</v>
      </c>
      <c r="I285" s="8" t="s">
        <v>1024</v>
      </c>
      <c r="J285" s="5" t="s">
        <v>218</v>
      </c>
    </row>
    <row r="286" spans="1:10" x14ac:dyDescent="0.25">
      <c r="A286" s="4">
        <f t="shared" si="4"/>
        <v>285</v>
      </c>
      <c r="B286" s="4" t="s">
        <v>223</v>
      </c>
      <c r="C286" s="2" t="s">
        <v>423</v>
      </c>
      <c r="D286" s="4" t="s">
        <v>9</v>
      </c>
      <c r="E286" s="4" t="s">
        <v>9</v>
      </c>
      <c r="F286" s="3" t="s">
        <v>224</v>
      </c>
      <c r="G286" s="4" t="s">
        <v>10</v>
      </c>
      <c r="H286" s="4">
        <v>15360636</v>
      </c>
      <c r="I286" s="8" t="s">
        <v>1025</v>
      </c>
      <c r="J286" s="5" t="s">
        <v>218</v>
      </c>
    </row>
    <row r="287" spans="1:10" x14ac:dyDescent="0.25">
      <c r="A287" s="4">
        <f t="shared" si="4"/>
        <v>286</v>
      </c>
      <c r="B287" s="4" t="s">
        <v>223</v>
      </c>
      <c r="C287" s="2" t="s">
        <v>424</v>
      </c>
      <c r="D287" s="4" t="s">
        <v>9</v>
      </c>
      <c r="E287" s="4" t="s">
        <v>9</v>
      </c>
      <c r="F287" s="3" t="s">
        <v>224</v>
      </c>
      <c r="G287" s="4" t="s">
        <v>10</v>
      </c>
      <c r="H287" s="4">
        <v>15421929</v>
      </c>
      <c r="I287" s="8" t="s">
        <v>1026</v>
      </c>
      <c r="J287" s="5" t="s">
        <v>218</v>
      </c>
    </row>
    <row r="288" spans="1:10" x14ac:dyDescent="0.25">
      <c r="A288" s="4">
        <f t="shared" si="4"/>
        <v>287</v>
      </c>
      <c r="B288" s="4" t="s">
        <v>223</v>
      </c>
      <c r="C288" s="2" t="s">
        <v>203</v>
      </c>
      <c r="D288" s="4" t="s">
        <v>636</v>
      </c>
      <c r="E288" s="4" t="s">
        <v>636</v>
      </c>
      <c r="F288" s="3" t="s">
        <v>224</v>
      </c>
      <c r="G288" s="4" t="s">
        <v>10</v>
      </c>
      <c r="H288" s="4">
        <v>8859698</v>
      </c>
      <c r="I288" s="8" t="s">
        <v>1027</v>
      </c>
      <c r="J288" s="5" t="s">
        <v>218</v>
      </c>
    </row>
    <row r="289" spans="1:10" x14ac:dyDescent="0.25">
      <c r="A289" s="4">
        <f t="shared" si="4"/>
        <v>288</v>
      </c>
      <c r="B289" s="4" t="s">
        <v>223</v>
      </c>
      <c r="C289" s="2" t="s">
        <v>204</v>
      </c>
      <c r="D289" s="4" t="s">
        <v>637</v>
      </c>
      <c r="E289" s="4" t="s">
        <v>637</v>
      </c>
      <c r="F289" s="3" t="s">
        <v>291</v>
      </c>
      <c r="G289" s="4" t="s">
        <v>10</v>
      </c>
      <c r="H289" s="4">
        <v>15239896</v>
      </c>
      <c r="I289" s="8" t="s">
        <v>1028</v>
      </c>
      <c r="J289" s="5" t="s">
        <v>218</v>
      </c>
    </row>
    <row r="290" spans="1:10" x14ac:dyDescent="0.25">
      <c r="A290" s="4">
        <f t="shared" si="4"/>
        <v>289</v>
      </c>
      <c r="B290" s="4" t="s">
        <v>223</v>
      </c>
      <c r="C290" s="2" t="s">
        <v>425</v>
      </c>
      <c r="D290" s="4" t="s">
        <v>9</v>
      </c>
      <c r="E290" s="4" t="s">
        <v>9</v>
      </c>
      <c r="F290" s="3" t="s">
        <v>292</v>
      </c>
      <c r="G290" s="4" t="s">
        <v>10</v>
      </c>
      <c r="H290" s="4">
        <v>219355</v>
      </c>
      <c r="I290" s="8" t="s">
        <v>1029</v>
      </c>
      <c r="J290" s="5" t="s">
        <v>217</v>
      </c>
    </row>
    <row r="291" spans="1:10" x14ac:dyDescent="0.25">
      <c r="A291" s="4">
        <f t="shared" si="4"/>
        <v>290</v>
      </c>
      <c r="B291" s="4" t="s">
        <v>223</v>
      </c>
      <c r="C291" s="2" t="s">
        <v>426</v>
      </c>
      <c r="D291" s="4" t="s">
        <v>9</v>
      </c>
      <c r="E291" s="4" t="s">
        <v>9</v>
      </c>
      <c r="F291" s="3" t="s">
        <v>293</v>
      </c>
      <c r="G291" s="4" t="s">
        <v>10</v>
      </c>
      <c r="H291" s="4">
        <v>10512144</v>
      </c>
      <c r="I291" s="8" t="s">
        <v>1030</v>
      </c>
      <c r="J291" s="5" t="s">
        <v>218</v>
      </c>
    </row>
    <row r="292" spans="1:10" x14ac:dyDescent="0.25">
      <c r="A292" s="4">
        <f t="shared" si="4"/>
        <v>291</v>
      </c>
      <c r="B292" s="4" t="s">
        <v>223</v>
      </c>
      <c r="C292" s="2" t="s">
        <v>205</v>
      </c>
      <c r="D292" s="4" t="s">
        <v>638</v>
      </c>
      <c r="E292" s="4" t="s">
        <v>638</v>
      </c>
      <c r="F292" s="3" t="s">
        <v>294</v>
      </c>
      <c r="G292" s="4" t="s">
        <v>10</v>
      </c>
      <c r="H292" s="4">
        <v>19419430</v>
      </c>
      <c r="I292" s="8" t="s">
        <v>1031</v>
      </c>
      <c r="J292" s="5" t="s">
        <v>218</v>
      </c>
    </row>
    <row r="293" spans="1:10" x14ac:dyDescent="0.25">
      <c r="A293" s="4">
        <f t="shared" si="4"/>
        <v>292</v>
      </c>
      <c r="B293" s="4" t="s">
        <v>223</v>
      </c>
      <c r="C293" s="2" t="s">
        <v>206</v>
      </c>
      <c r="D293" s="4" t="s">
        <v>639</v>
      </c>
      <c r="E293" s="4" t="s">
        <v>639</v>
      </c>
      <c r="F293" s="3" t="s">
        <v>224</v>
      </c>
      <c r="G293" s="4" t="s">
        <v>10</v>
      </c>
      <c r="H293" s="4">
        <v>1634356</v>
      </c>
      <c r="I293" s="8" t="s">
        <v>1032</v>
      </c>
      <c r="J293" s="5" t="s">
        <v>217</v>
      </c>
    </row>
    <row r="294" spans="1:10" x14ac:dyDescent="0.25">
      <c r="A294" s="4">
        <f t="shared" si="4"/>
        <v>293</v>
      </c>
      <c r="B294" s="4" t="s">
        <v>223</v>
      </c>
      <c r="C294" s="2" t="s">
        <v>207</v>
      </c>
      <c r="D294" s="4" t="s">
        <v>640</v>
      </c>
      <c r="E294" s="4" t="s">
        <v>640</v>
      </c>
      <c r="F294" s="3" t="s">
        <v>224</v>
      </c>
      <c r="G294" s="4" t="s">
        <v>10</v>
      </c>
      <c r="H294" s="4">
        <v>8835691</v>
      </c>
      <c r="I294" s="8" t="s">
        <v>1033</v>
      </c>
      <c r="J294" s="5" t="s">
        <v>218</v>
      </c>
    </row>
    <row r="295" spans="1:10" x14ac:dyDescent="0.25">
      <c r="A295" s="4">
        <f t="shared" si="4"/>
        <v>294</v>
      </c>
      <c r="B295" s="4" t="s">
        <v>223</v>
      </c>
      <c r="C295" s="2" t="s">
        <v>208</v>
      </c>
      <c r="D295" s="4" t="s">
        <v>641</v>
      </c>
      <c r="E295" s="4" t="s">
        <v>641</v>
      </c>
      <c r="F295" s="3" t="s">
        <v>224</v>
      </c>
      <c r="G295" s="4" t="s">
        <v>10</v>
      </c>
      <c r="H295" s="4">
        <v>8827524</v>
      </c>
      <c r="I295" s="8" t="s">
        <v>1034</v>
      </c>
      <c r="J295" s="5" t="s">
        <v>218</v>
      </c>
    </row>
    <row r="296" spans="1:10" x14ac:dyDescent="0.25">
      <c r="A296" s="4">
        <f t="shared" si="4"/>
        <v>295</v>
      </c>
      <c r="B296" s="4" t="s">
        <v>223</v>
      </c>
      <c r="C296" s="2" t="s">
        <v>209</v>
      </c>
      <c r="D296" s="4" t="s">
        <v>612</v>
      </c>
      <c r="E296" s="4" t="s">
        <v>612</v>
      </c>
      <c r="F296" s="3" t="s">
        <v>224</v>
      </c>
      <c r="G296" s="4" t="s">
        <v>10</v>
      </c>
      <c r="H296" s="4">
        <v>2718294</v>
      </c>
      <c r="I296" s="8" t="s">
        <v>1035</v>
      </c>
      <c r="J296" s="5" t="s">
        <v>218</v>
      </c>
    </row>
    <row r="297" spans="1:10" x14ac:dyDescent="0.25">
      <c r="A297" s="4">
        <f t="shared" si="4"/>
        <v>296</v>
      </c>
      <c r="B297" s="4" t="s">
        <v>223</v>
      </c>
      <c r="C297" s="2" t="s">
        <v>210</v>
      </c>
      <c r="D297" s="4" t="s">
        <v>642</v>
      </c>
      <c r="E297" s="4" t="s">
        <v>642</v>
      </c>
      <c r="F297" s="3" t="s">
        <v>295</v>
      </c>
      <c r="G297" s="4" t="s">
        <v>10</v>
      </c>
      <c r="H297" s="4">
        <v>8993459</v>
      </c>
      <c r="I297" s="8" t="s">
        <v>1036</v>
      </c>
      <c r="J297" s="5" t="s">
        <v>218</v>
      </c>
    </row>
    <row r="298" spans="1:10" x14ac:dyDescent="0.25">
      <c r="A298" s="4">
        <f t="shared" si="4"/>
        <v>297</v>
      </c>
      <c r="B298" s="4" t="s">
        <v>223</v>
      </c>
      <c r="C298" s="2" t="s">
        <v>211</v>
      </c>
      <c r="D298" s="4" t="s">
        <v>642</v>
      </c>
      <c r="E298" s="4" t="s">
        <v>642</v>
      </c>
      <c r="F298" s="3" t="s">
        <v>296</v>
      </c>
      <c r="G298" s="4" t="s">
        <v>10</v>
      </c>
      <c r="H298" s="4">
        <v>23800216</v>
      </c>
      <c r="I298" s="8" t="s">
        <v>222</v>
      </c>
      <c r="J298" s="5" t="s">
        <v>218</v>
      </c>
    </row>
    <row r="299" spans="1:10" x14ac:dyDescent="0.25">
      <c r="A299" s="4">
        <f t="shared" si="4"/>
        <v>298</v>
      </c>
      <c r="B299" s="4" t="s">
        <v>223</v>
      </c>
      <c r="C299" s="2" t="s">
        <v>212</v>
      </c>
      <c r="D299" s="4" t="s">
        <v>643</v>
      </c>
      <c r="E299" s="4" t="s">
        <v>643</v>
      </c>
      <c r="F299" s="3" t="s">
        <v>224</v>
      </c>
      <c r="G299" s="4" t="s">
        <v>10</v>
      </c>
      <c r="H299" s="4">
        <v>8825646</v>
      </c>
      <c r="I299" s="8" t="s">
        <v>1037</v>
      </c>
      <c r="J299" s="5" t="s">
        <v>218</v>
      </c>
    </row>
    <row r="300" spans="1:10" x14ac:dyDescent="0.25">
      <c r="A300" s="4">
        <f t="shared" si="4"/>
        <v>299</v>
      </c>
      <c r="B300" s="4" t="s">
        <v>223</v>
      </c>
      <c r="C300" s="2" t="s">
        <v>213</v>
      </c>
      <c r="D300" s="4" t="s">
        <v>644</v>
      </c>
      <c r="E300" s="4" t="s">
        <v>644</v>
      </c>
      <c r="F300" s="3" t="s">
        <v>224</v>
      </c>
      <c r="G300" s="4" t="s">
        <v>10</v>
      </c>
      <c r="H300" s="4">
        <v>23792868</v>
      </c>
      <c r="I300" s="8" t="s">
        <v>314</v>
      </c>
      <c r="J300" s="5" t="s">
        <v>218</v>
      </c>
    </row>
    <row r="301" spans="1:10" x14ac:dyDescent="0.25">
      <c r="A301" s="4">
        <f t="shared" si="4"/>
        <v>300</v>
      </c>
      <c r="B301" s="4" t="s">
        <v>223</v>
      </c>
      <c r="C301" s="2" t="s">
        <v>214</v>
      </c>
      <c r="D301" s="4" t="s">
        <v>645</v>
      </c>
      <c r="E301" s="4" t="s">
        <v>645</v>
      </c>
      <c r="F301" s="3" t="s">
        <v>224</v>
      </c>
      <c r="G301" s="4" t="s">
        <v>10</v>
      </c>
      <c r="H301" s="4">
        <v>411337</v>
      </c>
      <c r="I301" s="8" t="s">
        <v>1038</v>
      </c>
      <c r="J301" s="5" t="s">
        <v>218</v>
      </c>
    </row>
    <row r="302" spans="1:10" x14ac:dyDescent="0.25">
      <c r="A302" s="4">
        <f t="shared" si="4"/>
        <v>301</v>
      </c>
      <c r="B302" s="4" t="s">
        <v>223</v>
      </c>
      <c r="C302" s="2" t="s">
        <v>215</v>
      </c>
      <c r="D302" s="4" t="s">
        <v>427</v>
      </c>
      <c r="E302" s="4" t="s">
        <v>427</v>
      </c>
      <c r="F302" s="3" t="s">
        <v>331</v>
      </c>
      <c r="G302" s="4" t="s">
        <v>10</v>
      </c>
      <c r="H302" s="4">
        <v>8948771</v>
      </c>
      <c r="I302" s="8" t="s">
        <v>768</v>
      </c>
      <c r="J302" s="5" t="s">
        <v>218</v>
      </c>
    </row>
  </sheetData>
  <conditionalFormatting sqref="C2:C75 C78:C302">
    <cfRule type="duplicateValues" dxfId="3" priority="12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107C1-231C-49B7-A911-2006155C115A}">
  <dimension ref="A1:J94"/>
  <sheetViews>
    <sheetView showGridLines="0" workbookViewId="0">
      <pane xSplit="1" ySplit="1" topLeftCell="D61" activePane="bottomRight" state="frozen"/>
      <selection activeCell="B2" sqref="B2"/>
      <selection pane="topRight" activeCell="B2" sqref="B2"/>
      <selection pane="bottomLeft" activeCell="B2" sqref="B2"/>
      <selection pane="bottomRight" activeCell="B93" sqref="B93"/>
    </sheetView>
  </sheetViews>
  <sheetFormatPr baseColWidth="10" defaultColWidth="10.85546875" defaultRowHeight="15" x14ac:dyDescent="0.25"/>
  <cols>
    <col min="1" max="1" width="2.7109375" style="16" bestFit="1" customWidth="1"/>
    <col min="2" max="2" width="39.7109375" bestFit="1" customWidth="1"/>
    <col min="3" max="3" width="46.28515625" bestFit="1" customWidth="1"/>
    <col min="4" max="5" width="38.85546875" style="1" bestFit="1" customWidth="1"/>
    <col min="6" max="6" width="10.7109375" style="1" bestFit="1" customWidth="1"/>
    <col min="7" max="7" width="22.7109375" style="1" bestFit="1" customWidth="1"/>
    <col min="8" max="8" width="10.85546875" style="1" customWidth="1"/>
    <col min="9" max="9" width="85.85546875" bestFit="1" customWidth="1"/>
    <col min="10" max="10" width="13.28515625" customWidth="1"/>
  </cols>
  <sheetData>
    <row r="1" spans="1:10" ht="52.15" customHeight="1" x14ac:dyDescent="0.25">
      <c r="A1" s="7" t="s">
        <v>0</v>
      </c>
      <c r="B1" s="7" t="s">
        <v>1</v>
      </c>
      <c r="C1" s="7" t="s">
        <v>6</v>
      </c>
      <c r="D1" s="7" t="s">
        <v>2</v>
      </c>
      <c r="E1" s="7" t="s">
        <v>1039</v>
      </c>
      <c r="F1" s="7" t="s">
        <v>4</v>
      </c>
      <c r="G1" s="7" t="s">
        <v>3</v>
      </c>
      <c r="H1" s="7" t="s">
        <v>5</v>
      </c>
      <c r="I1" s="7" t="s">
        <v>7</v>
      </c>
      <c r="J1" s="7" t="s">
        <v>8</v>
      </c>
    </row>
    <row r="2" spans="1:10" x14ac:dyDescent="0.25">
      <c r="A2" s="17">
        <v>1</v>
      </c>
      <c r="B2" s="13" t="s">
        <v>14</v>
      </c>
      <c r="C2" s="13" t="s">
        <v>1041</v>
      </c>
      <c r="D2" s="15" t="s">
        <v>1042</v>
      </c>
      <c r="E2" s="15" t="s">
        <v>1042</v>
      </c>
      <c r="F2" s="3" t="s">
        <v>224</v>
      </c>
      <c r="G2" s="15" t="s">
        <v>10</v>
      </c>
      <c r="H2" s="15" t="s">
        <v>1043</v>
      </c>
      <c r="I2" s="11" t="str">
        <f>HYPERLINK("http://ovidsp.ovid.com/ovidweb.cgi?T=JS&amp;NEWS=n&amp;CSC=Y&amp;PAGE=toc&amp;D=ovft&amp;AN=02075970-000000000-00000","http://ovidsp.ovid.com/ovidweb.cgi?T=JS&amp;NEWS=n&amp;CSC=Y&amp;PAGE=toc&amp;D=ovft&amp;AN=02075970-000000000-00000")</f>
        <v>http://ovidsp.ovid.com/ovidweb.cgi?T=JS&amp;NEWS=n&amp;CSC=Y&amp;PAGE=toc&amp;D=ovft&amp;AN=02075970-000000000-00000</v>
      </c>
      <c r="J2" s="5" t="s">
        <v>218</v>
      </c>
    </row>
    <row r="3" spans="1:10" x14ac:dyDescent="0.25">
      <c r="A3" s="17">
        <f>A2+1</f>
        <v>2</v>
      </c>
      <c r="B3" s="13" t="s">
        <v>14</v>
      </c>
      <c r="C3" s="13" t="s">
        <v>1044</v>
      </c>
      <c r="D3" s="15" t="s">
        <v>1045</v>
      </c>
      <c r="E3" s="15" t="s">
        <v>1045</v>
      </c>
      <c r="F3" s="3" t="s">
        <v>224</v>
      </c>
      <c r="G3" s="15" t="s">
        <v>10</v>
      </c>
      <c r="H3" s="15" t="s">
        <v>1046</v>
      </c>
      <c r="I3" s="11" t="str">
        <f>HYPERLINK("http://ovidsp.ovid.com/ovidweb.cgi?T=JS&amp;NEWS=n&amp;CSC=Y&amp;PAGE=toc&amp;D=ovft&amp;AN=02112939-000000000-00000","http://ovidsp.ovid.com/ovidweb.cgi?T=JS&amp;NEWS=n&amp;CSC=Y&amp;PAGE=toc&amp;D=ovft&amp;AN=02112939-000000000-00000")</f>
        <v>http://ovidsp.ovid.com/ovidweb.cgi?T=JS&amp;NEWS=n&amp;CSC=Y&amp;PAGE=toc&amp;D=ovft&amp;AN=02112939-000000000-00000</v>
      </c>
      <c r="J3" s="5" t="s">
        <v>218</v>
      </c>
    </row>
    <row r="4" spans="1:10" x14ac:dyDescent="0.25">
      <c r="A4" s="17">
        <f t="shared" ref="A4:A67" si="0">A3+1</f>
        <v>3</v>
      </c>
      <c r="B4" s="13" t="s">
        <v>14</v>
      </c>
      <c r="C4" s="13" t="s">
        <v>1047</v>
      </c>
      <c r="D4" s="15" t="s">
        <v>1048</v>
      </c>
      <c r="E4" s="15" t="s">
        <v>1048</v>
      </c>
      <c r="F4" s="3" t="s">
        <v>224</v>
      </c>
      <c r="G4" s="15" t="s">
        <v>10</v>
      </c>
      <c r="H4" s="15" t="s">
        <v>1049</v>
      </c>
      <c r="I4" s="11" t="str">
        <f>HYPERLINK("http://ovidsp.ovid.com/ovidweb.cgi?T=JS&amp;NEWS=n&amp;CSC=Y&amp;PAGE=toc&amp;D=ovft&amp;AN=02003425-000000000-00000","http://ovidsp.ovid.com/ovidweb.cgi?T=JS&amp;NEWS=n&amp;CSC=Y&amp;PAGE=toc&amp;D=ovft&amp;AN=02003425-000000000-00000")</f>
        <v>http://ovidsp.ovid.com/ovidweb.cgi?T=JS&amp;NEWS=n&amp;CSC=Y&amp;PAGE=toc&amp;D=ovft&amp;AN=02003425-000000000-00000</v>
      </c>
      <c r="J4" s="5" t="s">
        <v>218</v>
      </c>
    </row>
    <row r="5" spans="1:10" x14ac:dyDescent="0.25">
      <c r="A5" s="17">
        <f t="shared" si="0"/>
        <v>4</v>
      </c>
      <c r="B5" s="13" t="s">
        <v>14</v>
      </c>
      <c r="C5" s="13" t="s">
        <v>1050</v>
      </c>
      <c r="D5" s="15" t="s">
        <v>1051</v>
      </c>
      <c r="E5" s="15" t="s">
        <v>1051</v>
      </c>
      <c r="F5" s="3" t="s">
        <v>224</v>
      </c>
      <c r="G5" s="15" t="s">
        <v>10</v>
      </c>
      <c r="H5" s="15" t="s">
        <v>1052</v>
      </c>
      <c r="I5" s="11" t="str">
        <f>HYPERLINK("http://ovidsp.ovid.com/ovidweb.cgi?T=JS&amp;NEWS=n&amp;CSC=Y&amp;PAGE=toc&amp;D=ovft&amp;AN=02054628-000000000-00000","http://ovidsp.ovid.com/ovidweb.cgi?T=JS&amp;NEWS=n&amp;CSC=Y&amp;PAGE=toc&amp;D=ovft&amp;AN=02054628-000000000-00000")</f>
        <v>http://ovidsp.ovid.com/ovidweb.cgi?T=JS&amp;NEWS=n&amp;CSC=Y&amp;PAGE=toc&amp;D=ovft&amp;AN=02054628-000000000-00000</v>
      </c>
      <c r="J5" s="5" t="s">
        <v>218</v>
      </c>
    </row>
    <row r="6" spans="1:10" x14ac:dyDescent="0.25">
      <c r="A6" s="17">
        <f t="shared" si="0"/>
        <v>5</v>
      </c>
      <c r="B6" s="13" t="s">
        <v>14</v>
      </c>
      <c r="C6" s="13" t="s">
        <v>1053</v>
      </c>
      <c r="D6" s="15" t="s">
        <v>1054</v>
      </c>
      <c r="E6" s="15" t="s">
        <v>1054</v>
      </c>
      <c r="F6" s="13" t="s">
        <v>1055</v>
      </c>
      <c r="G6" s="15" t="s">
        <v>10</v>
      </c>
      <c r="H6" s="15" t="s">
        <v>1056</v>
      </c>
      <c r="I6" s="11" t="str">
        <f>HYPERLINK("http://ovidsp.ovid.com/ovidweb.cgi?T=JS&amp;NEWS=n&amp;CSC=Y&amp;PAGE=toc&amp;D=ovft&amp;AN=00130959-000000000-00000","http://ovidsp.ovid.com/ovidweb.cgi?T=JS&amp;NEWS=n&amp;CSC=Y&amp;PAGE=toc&amp;D=ovft&amp;AN=00130959-000000000-00000")</f>
        <v>http://ovidsp.ovid.com/ovidweb.cgi?T=JS&amp;NEWS=n&amp;CSC=Y&amp;PAGE=toc&amp;D=ovft&amp;AN=00130959-000000000-00000</v>
      </c>
      <c r="J6" s="5" t="s">
        <v>218</v>
      </c>
    </row>
    <row r="7" spans="1:10" x14ac:dyDescent="0.25">
      <c r="A7" s="17">
        <f t="shared" si="0"/>
        <v>6</v>
      </c>
      <c r="B7" s="13" t="s">
        <v>14</v>
      </c>
      <c r="C7" s="13" t="s">
        <v>1057</v>
      </c>
      <c r="D7" s="15" t="s">
        <v>1058</v>
      </c>
      <c r="E7" s="15" t="s">
        <v>1058</v>
      </c>
      <c r="F7" s="14" t="s">
        <v>1059</v>
      </c>
      <c r="G7" s="15" t="s">
        <v>10</v>
      </c>
      <c r="H7" s="15" t="s">
        <v>1060</v>
      </c>
      <c r="I7" s="11" t="str">
        <f>HYPERLINK("http://ovidsp.ovid.com/ovidweb.cgi?T=JS&amp;NEWS=n&amp;CSC=Y&amp;PAGE=toc&amp;D=ovft&amp;AN=00060989-000000000-00000","http://ovidsp.ovid.com/ovidweb.cgi?T=JS&amp;NEWS=n&amp;CSC=Y&amp;PAGE=toc&amp;D=ovft&amp;AN=00060989-000000000-00000")</f>
        <v>http://ovidsp.ovid.com/ovidweb.cgi?T=JS&amp;NEWS=n&amp;CSC=Y&amp;PAGE=toc&amp;D=ovft&amp;AN=00060989-000000000-00000</v>
      </c>
      <c r="J7" s="5" t="s">
        <v>218</v>
      </c>
    </row>
    <row r="8" spans="1:10" x14ac:dyDescent="0.25">
      <c r="A8" s="17">
        <f t="shared" si="0"/>
        <v>7</v>
      </c>
      <c r="B8" s="13" t="s">
        <v>14</v>
      </c>
      <c r="C8" s="13" t="s">
        <v>1061</v>
      </c>
      <c r="D8" s="15" t="s">
        <v>1062</v>
      </c>
      <c r="E8" s="15" t="s">
        <v>1062</v>
      </c>
      <c r="F8" s="3" t="s">
        <v>224</v>
      </c>
      <c r="G8" s="15" t="s">
        <v>10</v>
      </c>
      <c r="H8" s="15" t="s">
        <v>1063</v>
      </c>
      <c r="I8" s="11" t="str">
        <f>HYPERLINK("http://ovidsp.ovid.com/ovidweb.cgi?T=JS&amp;NEWS=n&amp;CSC=Y&amp;PAGE=toc&amp;D=ovft&amp;AN=01599573-000000000-00000","http://ovidsp.ovid.com/ovidweb.cgi?T=JS&amp;NEWS=n&amp;CSC=Y&amp;PAGE=toc&amp;D=ovft&amp;AN=01599573-000000000-00000")</f>
        <v>http://ovidsp.ovid.com/ovidweb.cgi?T=JS&amp;NEWS=n&amp;CSC=Y&amp;PAGE=toc&amp;D=ovft&amp;AN=01599573-000000000-00000</v>
      </c>
      <c r="J8" s="5" t="s">
        <v>218</v>
      </c>
    </row>
    <row r="9" spans="1:10" x14ac:dyDescent="0.25">
      <c r="A9" s="17">
        <f t="shared" si="0"/>
        <v>8</v>
      </c>
      <c r="B9" s="13" t="s">
        <v>14</v>
      </c>
      <c r="C9" s="13" t="s">
        <v>1064</v>
      </c>
      <c r="D9" s="15" t="s">
        <v>1065</v>
      </c>
      <c r="E9" s="15" t="s">
        <v>1065</v>
      </c>
      <c r="F9" s="13" t="s">
        <v>1066</v>
      </c>
      <c r="G9" s="15" t="s">
        <v>10</v>
      </c>
      <c r="H9" s="15" t="s">
        <v>1067</v>
      </c>
      <c r="I9" s="11" t="str">
        <f>HYPERLINK("http://ovidsp.ovid.com/ovidweb.cgi?T=JS&amp;NEWS=n&amp;CSC=Y&amp;PAGE=toc&amp;D=ovft&amp;AN=00054832-000000000-00000","http://ovidsp.ovid.com/ovidweb.cgi?T=JS&amp;NEWS=n&amp;CSC=Y&amp;PAGE=toc&amp;D=ovft&amp;AN=00054832-000000000-00000")</f>
        <v>http://ovidsp.ovid.com/ovidweb.cgi?T=JS&amp;NEWS=n&amp;CSC=Y&amp;PAGE=toc&amp;D=ovft&amp;AN=00054832-000000000-00000</v>
      </c>
      <c r="J9" s="5" t="s">
        <v>218</v>
      </c>
    </row>
    <row r="10" spans="1:10" x14ac:dyDescent="0.25">
      <c r="A10" s="17">
        <f t="shared" si="0"/>
        <v>9</v>
      </c>
      <c r="B10" s="13" t="s">
        <v>14</v>
      </c>
      <c r="C10" s="13" t="s">
        <v>1068</v>
      </c>
      <c r="D10" s="15" t="s">
        <v>1069</v>
      </c>
      <c r="E10" s="15" t="s">
        <v>1069</v>
      </c>
      <c r="F10" s="3" t="s">
        <v>224</v>
      </c>
      <c r="G10" s="15" t="s">
        <v>10</v>
      </c>
      <c r="H10" s="15" t="s">
        <v>1070</v>
      </c>
      <c r="I10" s="11" t="str">
        <f>HYPERLINK("http://ovidsp.ovid.com/ovidweb.cgi?T=JS&amp;NEWS=n&amp;CSC=Y&amp;PAGE=toc&amp;D=ovft&amp;AN=02118581-000000000-00000","http://ovidsp.ovid.com/ovidweb.cgi?T=JS&amp;NEWS=n&amp;CSC=Y&amp;PAGE=toc&amp;D=ovft&amp;AN=02118581-000000000-00000")</f>
        <v>http://ovidsp.ovid.com/ovidweb.cgi?T=JS&amp;NEWS=n&amp;CSC=Y&amp;PAGE=toc&amp;D=ovft&amp;AN=02118581-000000000-00000</v>
      </c>
      <c r="J10" s="5" t="s">
        <v>218</v>
      </c>
    </row>
    <row r="11" spans="1:10" x14ac:dyDescent="0.25">
      <c r="A11" s="17">
        <f t="shared" si="0"/>
        <v>10</v>
      </c>
      <c r="B11" s="13" t="s">
        <v>14</v>
      </c>
      <c r="C11" s="13" t="s">
        <v>1071</v>
      </c>
      <c r="D11" s="15" t="s">
        <v>1072</v>
      </c>
      <c r="E11" s="15" t="s">
        <v>1072</v>
      </c>
      <c r="F11" s="3" t="s">
        <v>224</v>
      </c>
      <c r="G11" s="15" t="s">
        <v>10</v>
      </c>
      <c r="H11" s="15" t="s">
        <v>1073</v>
      </c>
      <c r="I11" s="11" t="str">
        <f>HYPERLINK("http://ovidsp.ovid.com/ovidweb.cgi?T=JS&amp;NEWS=n&amp;CSC=Y&amp;PAGE=toc&amp;D=ovft&amp;AN=02118597-000000000-00000","http://ovidsp.ovid.com/ovidweb.cgi?T=JS&amp;NEWS=n&amp;CSC=Y&amp;PAGE=toc&amp;D=ovft&amp;AN=02118597-000000000-00000")</f>
        <v>http://ovidsp.ovid.com/ovidweb.cgi?T=JS&amp;NEWS=n&amp;CSC=Y&amp;PAGE=toc&amp;D=ovft&amp;AN=02118597-000000000-00000</v>
      </c>
      <c r="J11" s="5" t="s">
        <v>218</v>
      </c>
    </row>
    <row r="12" spans="1:10" x14ac:dyDescent="0.25">
      <c r="A12" s="17">
        <f t="shared" si="0"/>
        <v>11</v>
      </c>
      <c r="B12" s="13" t="s">
        <v>14</v>
      </c>
      <c r="C12" s="13" t="s">
        <v>1074</v>
      </c>
      <c r="D12" s="15" t="s">
        <v>1075</v>
      </c>
      <c r="E12" s="15" t="s">
        <v>1075</v>
      </c>
      <c r="F12" s="14" t="s">
        <v>1076</v>
      </c>
      <c r="G12" s="15" t="s">
        <v>10</v>
      </c>
      <c r="H12" s="15" t="s">
        <v>1077</v>
      </c>
      <c r="I12" s="11" t="str">
        <f>HYPERLINK("http://ovidsp.ovid.com/ovidweb.cgi?T=JS&amp;NEWS=n&amp;CSC=Y&amp;PAGE=toc&amp;D=ovft&amp;AN=00001659-000000000-00000","http://ovidsp.ovid.com/ovidweb.cgi?T=JS&amp;NEWS=n&amp;CSC=Y&amp;PAGE=toc&amp;D=ovft&amp;AN=00001659-000000000-00000")</f>
        <v>http://ovidsp.ovid.com/ovidweb.cgi?T=JS&amp;NEWS=n&amp;CSC=Y&amp;PAGE=toc&amp;D=ovft&amp;AN=00001659-000000000-00000</v>
      </c>
      <c r="J12" s="5" t="s">
        <v>218</v>
      </c>
    </row>
    <row r="13" spans="1:10" x14ac:dyDescent="0.25">
      <c r="A13" s="17">
        <f t="shared" si="0"/>
        <v>12</v>
      </c>
      <c r="B13" s="13" t="s">
        <v>14</v>
      </c>
      <c r="C13" s="13" t="s">
        <v>1078</v>
      </c>
      <c r="D13" s="15" t="s">
        <v>1079</v>
      </c>
      <c r="E13" s="15" t="s">
        <v>1079</v>
      </c>
      <c r="F13" s="14" t="s">
        <v>1080</v>
      </c>
      <c r="G13" s="15" t="s">
        <v>10</v>
      </c>
      <c r="H13" s="15" t="s">
        <v>1081</v>
      </c>
      <c r="I13" s="11" t="str">
        <f>HYPERLINK("http://ovidsp.ovid.com/ovidweb.cgi?T=JS&amp;NEWS=n&amp;CSC=Y&amp;PAGE=toc&amp;D=ovft&amp;AN=00029330-000000000-00000","http://ovidsp.ovid.com/ovidweb.cgi?T=JS&amp;NEWS=n&amp;CSC=Y&amp;PAGE=toc&amp;D=ovft&amp;AN=00029330-000000000-00000")</f>
        <v>http://ovidsp.ovid.com/ovidweb.cgi?T=JS&amp;NEWS=n&amp;CSC=Y&amp;PAGE=toc&amp;D=ovft&amp;AN=00029330-000000000-00000</v>
      </c>
      <c r="J13" s="5" t="s">
        <v>218</v>
      </c>
    </row>
    <row r="14" spans="1:10" x14ac:dyDescent="0.25">
      <c r="A14" s="17">
        <f t="shared" si="0"/>
        <v>13</v>
      </c>
      <c r="B14" s="13" t="s">
        <v>14</v>
      </c>
      <c r="C14" s="13" t="s">
        <v>1082</v>
      </c>
      <c r="D14" s="15" t="s">
        <v>1083</v>
      </c>
      <c r="E14" s="15" t="s">
        <v>1083</v>
      </c>
      <c r="F14" s="3" t="s">
        <v>224</v>
      </c>
      <c r="G14" s="15" t="s">
        <v>10</v>
      </c>
      <c r="H14" s="15" t="s">
        <v>1084</v>
      </c>
      <c r="I14" s="11" t="str">
        <f>HYPERLINK("http://ovidsp.ovid.com/ovidweb.cgi?T=JS&amp;NEWS=n&amp;CSC=Y&amp;PAGE=toc&amp;D=ovft&amp;AN=01747083-000000000-00000","http://ovidsp.ovid.com/ovidweb.cgi?T=JS&amp;NEWS=n&amp;CSC=Y&amp;PAGE=toc&amp;D=ovft&amp;AN=01747083-000000000-00000")</f>
        <v>http://ovidsp.ovid.com/ovidweb.cgi?T=JS&amp;NEWS=n&amp;CSC=Y&amp;PAGE=toc&amp;D=ovft&amp;AN=01747083-000000000-00000</v>
      </c>
      <c r="J14" s="5" t="s">
        <v>218</v>
      </c>
    </row>
    <row r="15" spans="1:10" x14ac:dyDescent="0.25">
      <c r="A15" s="17">
        <f t="shared" si="0"/>
        <v>14</v>
      </c>
      <c r="B15" s="13" t="s">
        <v>14</v>
      </c>
      <c r="C15" s="13" t="s">
        <v>1085</v>
      </c>
      <c r="D15" s="15" t="s">
        <v>1086</v>
      </c>
      <c r="E15" s="15" t="s">
        <v>1086</v>
      </c>
      <c r="F15" s="3" t="s">
        <v>224</v>
      </c>
      <c r="G15" s="15" t="s">
        <v>10</v>
      </c>
      <c r="H15" s="15" t="s">
        <v>1087</v>
      </c>
      <c r="I15" s="11" t="str">
        <f>HYPERLINK("http://ovidsp.ovid.com/ovidweb.cgi?T=JS&amp;NEWS=n&amp;CSC=Y&amp;PAGE=toc&amp;D=ovft&amp;AN=02003426-000000000-00000","http://ovidsp.ovid.com/ovidweb.cgi?T=JS&amp;NEWS=n&amp;CSC=Y&amp;PAGE=toc&amp;D=ovft&amp;AN=02003426-000000000-00000")</f>
        <v>http://ovidsp.ovid.com/ovidweb.cgi?T=JS&amp;NEWS=n&amp;CSC=Y&amp;PAGE=toc&amp;D=ovft&amp;AN=02003426-000000000-00000</v>
      </c>
      <c r="J15" s="5" t="s">
        <v>218</v>
      </c>
    </row>
    <row r="16" spans="1:10" x14ac:dyDescent="0.25">
      <c r="A16" s="17">
        <f t="shared" si="0"/>
        <v>15</v>
      </c>
      <c r="B16" s="13" t="s">
        <v>14</v>
      </c>
      <c r="C16" s="13" t="s">
        <v>1088</v>
      </c>
      <c r="D16" s="15" t="s">
        <v>1089</v>
      </c>
      <c r="E16" s="15" t="s">
        <v>1089</v>
      </c>
      <c r="F16" s="14" t="s">
        <v>1090</v>
      </c>
      <c r="G16" s="15" t="s">
        <v>10</v>
      </c>
      <c r="H16" s="15" t="s">
        <v>1091</v>
      </c>
      <c r="I16" s="11" t="str">
        <f>HYPERLINK("http://ovidsp.ovid.com/ovidweb.cgi?T=JS&amp;NEWS=n&amp;CSC=Y&amp;PAGE=toc&amp;D=ovft&amp;AN=01720094-000000000-00000","http://ovidsp.ovid.com/ovidweb.cgi?T=JS&amp;NEWS=n&amp;CSC=Y&amp;PAGE=toc&amp;D=ovft&amp;AN=01720094-000000000-00000")</f>
        <v>http://ovidsp.ovid.com/ovidweb.cgi?T=JS&amp;NEWS=n&amp;CSC=Y&amp;PAGE=toc&amp;D=ovft&amp;AN=01720094-000000000-00000</v>
      </c>
      <c r="J16" s="5" t="s">
        <v>218</v>
      </c>
    </row>
    <row r="17" spans="1:10" x14ac:dyDescent="0.25">
      <c r="A17" s="17">
        <f t="shared" si="0"/>
        <v>16</v>
      </c>
      <c r="B17" s="13" t="s">
        <v>14</v>
      </c>
      <c r="C17" s="13" t="s">
        <v>1092</v>
      </c>
      <c r="D17" s="15" t="s">
        <v>1093</v>
      </c>
      <c r="E17" s="15" t="s">
        <v>1093</v>
      </c>
      <c r="F17" s="13" t="s">
        <v>256</v>
      </c>
      <c r="G17" s="15" t="s">
        <v>10</v>
      </c>
      <c r="H17" s="15" t="s">
        <v>1094</v>
      </c>
      <c r="I17" s="11" t="str">
        <f>HYPERLINK("http://ovidsp.ovid.com/ovidweb.cgi?T=JS&amp;NEWS=n&amp;CSC=Y&amp;PAGE=toc&amp;D=ovft&amp;AN=00129491-000000000-00000","http://ovidsp.ovid.com/ovidweb.cgi?T=JS&amp;NEWS=n&amp;CSC=Y&amp;PAGE=toc&amp;D=ovft&amp;AN=00129491-000000000-00000")</f>
        <v>http://ovidsp.ovid.com/ovidweb.cgi?T=JS&amp;NEWS=n&amp;CSC=Y&amp;PAGE=toc&amp;D=ovft&amp;AN=00129491-000000000-00000</v>
      </c>
      <c r="J17" s="5" t="s">
        <v>218</v>
      </c>
    </row>
    <row r="18" spans="1:10" x14ac:dyDescent="0.25">
      <c r="A18" s="17">
        <f t="shared" si="0"/>
        <v>17</v>
      </c>
      <c r="B18" s="13" t="s">
        <v>14</v>
      </c>
      <c r="C18" s="13" t="s">
        <v>1095</v>
      </c>
      <c r="D18" s="15" t="s">
        <v>1096</v>
      </c>
      <c r="E18" s="15" t="s">
        <v>1096</v>
      </c>
      <c r="F18" s="13" t="s">
        <v>1097</v>
      </c>
      <c r="G18" s="15" t="s">
        <v>10</v>
      </c>
      <c r="H18" s="15" t="s">
        <v>1098</v>
      </c>
      <c r="I18" s="11" t="str">
        <f>HYPERLINK("http://ovidsp.ovid.com/ovidweb.cgi?T=JS&amp;NEWS=n&amp;CSC=Y&amp;PAGE=toc&amp;D=ovft&amp;AN=00002792-000000000-00000","http://ovidsp.ovid.com/ovidweb.cgi?T=JS&amp;NEWS=n&amp;CSC=Y&amp;PAGE=toc&amp;D=ovft&amp;AN=00002792-000000000-00000")</f>
        <v>http://ovidsp.ovid.com/ovidweb.cgi?T=JS&amp;NEWS=n&amp;CSC=Y&amp;PAGE=toc&amp;D=ovft&amp;AN=00002792-000000000-00000</v>
      </c>
      <c r="J18" s="5" t="s">
        <v>218</v>
      </c>
    </row>
    <row r="19" spans="1:10" x14ac:dyDescent="0.25">
      <c r="A19" s="17">
        <f t="shared" si="0"/>
        <v>18</v>
      </c>
      <c r="B19" s="13" t="s">
        <v>14</v>
      </c>
      <c r="C19" s="13" t="s">
        <v>1099</v>
      </c>
      <c r="D19" s="15" t="s">
        <v>1100</v>
      </c>
      <c r="E19" s="15" t="s">
        <v>1100</v>
      </c>
      <c r="F19" s="13" t="s">
        <v>1101</v>
      </c>
      <c r="G19" s="15" t="s">
        <v>10</v>
      </c>
      <c r="H19" s="15" t="s">
        <v>1102</v>
      </c>
      <c r="I19" s="11" t="str">
        <f>HYPERLINK("http://ovidsp.ovid.com/ovidweb.cgi?T=JS&amp;NEWS=n&amp;CSC=Y&amp;PAGE=toc&amp;D=ovft&amp;AN=01445395-000000000-00000","http://ovidsp.ovid.com/ovidweb.cgi?T=JS&amp;NEWS=n&amp;CSC=Y&amp;PAGE=toc&amp;D=ovft&amp;AN=01445395-000000000-00000")</f>
        <v>http://ovidsp.ovid.com/ovidweb.cgi?T=JS&amp;NEWS=n&amp;CSC=Y&amp;PAGE=toc&amp;D=ovft&amp;AN=01445395-000000000-00000</v>
      </c>
      <c r="J19" s="5" t="s">
        <v>218</v>
      </c>
    </row>
    <row r="20" spans="1:10" x14ac:dyDescent="0.25">
      <c r="A20" s="17">
        <f t="shared" si="0"/>
        <v>19</v>
      </c>
      <c r="B20" s="13" t="s">
        <v>14</v>
      </c>
      <c r="C20" s="13" t="s">
        <v>1103</v>
      </c>
      <c r="D20" s="15" t="s">
        <v>1104</v>
      </c>
      <c r="E20" s="15" t="s">
        <v>1104</v>
      </c>
      <c r="F20" s="3" t="s">
        <v>224</v>
      </c>
      <c r="G20" s="15" t="s">
        <v>10</v>
      </c>
      <c r="H20" s="15" t="s">
        <v>1105</v>
      </c>
      <c r="I20" s="11" t="str">
        <f>HYPERLINK("http://ovidsp.ovid.com/ovidweb.cgi?T=JS&amp;NEWS=n&amp;CSC=Y&amp;PAGE=toc&amp;D=ovft&amp;AN=01819236-000000000-00000","http://ovidsp.ovid.com/ovidweb.cgi?T=JS&amp;NEWS=n&amp;CSC=Y&amp;PAGE=toc&amp;D=ovft&amp;AN=01819236-000000000-00000")</f>
        <v>http://ovidsp.ovid.com/ovidweb.cgi?T=JS&amp;NEWS=n&amp;CSC=Y&amp;PAGE=toc&amp;D=ovft&amp;AN=01819236-000000000-00000</v>
      </c>
      <c r="J20" s="5" t="s">
        <v>218</v>
      </c>
    </row>
    <row r="21" spans="1:10" x14ac:dyDescent="0.25">
      <c r="A21" s="17">
        <f t="shared" si="0"/>
        <v>20</v>
      </c>
      <c r="B21" s="13" t="s">
        <v>14</v>
      </c>
      <c r="C21" s="13" t="s">
        <v>1106</v>
      </c>
      <c r="D21" s="15" t="s">
        <v>1107</v>
      </c>
      <c r="E21" s="15" t="s">
        <v>1107</v>
      </c>
      <c r="F21" s="14" t="s">
        <v>1108</v>
      </c>
      <c r="G21" s="15" t="s">
        <v>10</v>
      </c>
      <c r="H21" s="15" t="s">
        <v>1109</v>
      </c>
      <c r="I21" s="11" t="str">
        <f>HYPERLINK("http://ovidsp.ovid.com/ovidweb.cgi?T=JS&amp;NEWS=n&amp;CSC=Y&amp;PAGE=toc&amp;D=ovft&amp;AN=01222905-000000000-00000","http://ovidsp.ovid.com/ovidweb.cgi?T=JS&amp;NEWS=n&amp;CSC=Y&amp;PAGE=toc&amp;D=ovft&amp;AN=01222905-000000000-00000")</f>
        <v>http://ovidsp.ovid.com/ovidweb.cgi?T=JS&amp;NEWS=n&amp;CSC=Y&amp;PAGE=toc&amp;D=ovft&amp;AN=01222905-000000000-00000</v>
      </c>
      <c r="J21" s="5" t="s">
        <v>218</v>
      </c>
    </row>
    <row r="22" spans="1:10" x14ac:dyDescent="0.25">
      <c r="A22" s="17">
        <f t="shared" si="0"/>
        <v>21</v>
      </c>
      <c r="B22" s="13" t="s">
        <v>14</v>
      </c>
      <c r="C22" s="13" t="s">
        <v>1110</v>
      </c>
      <c r="D22" s="15" t="s">
        <v>1111</v>
      </c>
      <c r="E22" s="15" t="s">
        <v>1111</v>
      </c>
      <c r="F22" s="13" t="s">
        <v>282</v>
      </c>
      <c r="G22" s="15" t="s">
        <v>10</v>
      </c>
      <c r="H22" s="15" t="s">
        <v>1112</v>
      </c>
      <c r="I22" s="11" t="str">
        <f>HYPERLINK("http://ovidsp.ovid.com/ovidweb.cgi?T=JS&amp;NEWS=n&amp;CSC=Y&amp;PAGE=toc&amp;D=ovft&amp;AN=00003524-000000000-00000","http://ovidsp.ovid.com/ovidweb.cgi?T=JS&amp;NEWS=n&amp;CSC=Y&amp;PAGE=toc&amp;D=ovft&amp;AN=00003524-000000000-00000")</f>
        <v>http://ovidsp.ovid.com/ovidweb.cgi?T=JS&amp;NEWS=n&amp;CSC=Y&amp;PAGE=toc&amp;D=ovft&amp;AN=00003524-000000000-00000</v>
      </c>
      <c r="J22" s="5" t="s">
        <v>218</v>
      </c>
    </row>
    <row r="23" spans="1:10" x14ac:dyDescent="0.25">
      <c r="A23" s="17">
        <f t="shared" si="0"/>
        <v>22</v>
      </c>
      <c r="B23" s="13" t="s">
        <v>14</v>
      </c>
      <c r="C23" s="13" t="s">
        <v>1113</v>
      </c>
      <c r="D23" s="15" t="s">
        <v>1114</v>
      </c>
      <c r="E23" s="15" t="s">
        <v>1114</v>
      </c>
      <c r="F23" s="14" t="s">
        <v>1115</v>
      </c>
      <c r="G23" s="15" t="s">
        <v>10</v>
      </c>
      <c r="H23" s="15" t="s">
        <v>1116</v>
      </c>
      <c r="I23" s="11" t="str">
        <f>HYPERLINK("http://ovidsp.ovid.com/ovidweb.cgi?T=JS&amp;NEWS=n&amp;CSC=Y&amp;PAGE=toc&amp;D=ovft&amp;AN=00009185-000000000-00000","http://ovidsp.ovid.com/ovidweb.cgi?T=JS&amp;NEWS=n&amp;CSC=Y&amp;PAGE=toc&amp;D=ovft&amp;AN=00009185-000000000-00000")</f>
        <v>http://ovidsp.ovid.com/ovidweb.cgi?T=JS&amp;NEWS=n&amp;CSC=Y&amp;PAGE=toc&amp;D=ovft&amp;AN=00009185-000000000-00000</v>
      </c>
      <c r="J23" s="5" t="s">
        <v>218</v>
      </c>
    </row>
    <row r="24" spans="1:10" x14ac:dyDescent="0.25">
      <c r="A24" s="17">
        <f t="shared" si="0"/>
        <v>23</v>
      </c>
      <c r="B24" s="13" t="s">
        <v>14</v>
      </c>
      <c r="C24" s="13" t="s">
        <v>1117</v>
      </c>
      <c r="D24" s="15" t="s">
        <v>1118</v>
      </c>
      <c r="E24" s="15" t="s">
        <v>1118</v>
      </c>
      <c r="F24" s="3" t="s">
        <v>224</v>
      </c>
      <c r="G24" s="15" t="s">
        <v>10</v>
      </c>
      <c r="H24" s="15" t="s">
        <v>1119</v>
      </c>
      <c r="I24" s="11" t="str">
        <f>HYPERLINK("http://ovidsp.ovid.com/ovidweb.cgi?T=JS&amp;NEWS=n&amp;CSC=Y&amp;PAGE=toc&amp;D=ovft&amp;AN=02144603-000000000-00000","http://ovidsp.ovid.com/ovidweb.cgi?T=JS&amp;NEWS=n&amp;CSC=Y&amp;PAGE=toc&amp;D=ovft&amp;AN=02144603-000000000-00000")</f>
        <v>http://ovidsp.ovid.com/ovidweb.cgi?T=JS&amp;NEWS=n&amp;CSC=Y&amp;PAGE=toc&amp;D=ovft&amp;AN=02144603-000000000-00000</v>
      </c>
      <c r="J24" s="5" t="s">
        <v>218</v>
      </c>
    </row>
    <row r="25" spans="1:10" x14ac:dyDescent="0.25">
      <c r="A25" s="17">
        <f t="shared" si="0"/>
        <v>24</v>
      </c>
      <c r="B25" s="13" t="s">
        <v>14</v>
      </c>
      <c r="C25" s="13" t="s">
        <v>1120</v>
      </c>
      <c r="D25" s="15" t="s">
        <v>1121</v>
      </c>
      <c r="E25" s="15" t="s">
        <v>1121</v>
      </c>
      <c r="F25" s="14" t="s">
        <v>1122</v>
      </c>
      <c r="G25" s="15" t="s">
        <v>10</v>
      </c>
      <c r="H25" s="15" t="s">
        <v>1123</v>
      </c>
      <c r="I25" s="11" t="str">
        <f>HYPERLINK("http://ovidsp.ovid.com/ovidweb.cgi?T=JS&amp;NEWS=n&amp;CSC=Y&amp;PAGE=toc&amp;D=ovft&amp;AN=01445407-000000000-00000","http://ovidsp.ovid.com/ovidweb.cgi?T=JS&amp;NEWS=n&amp;CSC=Y&amp;PAGE=toc&amp;D=ovft&amp;AN=01445407-000000000-00000")</f>
        <v>http://ovidsp.ovid.com/ovidweb.cgi?T=JS&amp;NEWS=n&amp;CSC=Y&amp;PAGE=toc&amp;D=ovft&amp;AN=01445407-000000000-00000</v>
      </c>
      <c r="J25" s="5" t="s">
        <v>218</v>
      </c>
    </row>
    <row r="26" spans="1:10" x14ac:dyDescent="0.25">
      <c r="A26" s="17">
        <f t="shared" si="0"/>
        <v>25</v>
      </c>
      <c r="B26" s="13" t="s">
        <v>14</v>
      </c>
      <c r="C26" s="13" t="s">
        <v>1124</v>
      </c>
      <c r="D26" s="15" t="s">
        <v>1125</v>
      </c>
      <c r="E26" s="15" t="s">
        <v>1125</v>
      </c>
      <c r="F26" s="3" t="s">
        <v>224</v>
      </c>
      <c r="G26" s="15" t="s">
        <v>10</v>
      </c>
      <c r="H26" s="15" t="s">
        <v>1126</v>
      </c>
      <c r="I26" s="11" t="str">
        <f>HYPERLINK("http://ovidsp.ovid.com/ovidweb.cgi?T=JS&amp;NEWS=n&amp;CSC=Y&amp;PAGE=toc&amp;D=ovft&amp;AN=02054629-000000000-00000","http://ovidsp.ovid.com/ovidweb.cgi?T=JS&amp;NEWS=n&amp;CSC=Y&amp;PAGE=toc&amp;D=ovft&amp;AN=02054629-000000000-00000")</f>
        <v>http://ovidsp.ovid.com/ovidweb.cgi?T=JS&amp;NEWS=n&amp;CSC=Y&amp;PAGE=toc&amp;D=ovft&amp;AN=02054629-000000000-00000</v>
      </c>
      <c r="J26" s="5" t="s">
        <v>218</v>
      </c>
    </row>
    <row r="27" spans="1:10" x14ac:dyDescent="0.25">
      <c r="A27" s="17">
        <f t="shared" si="0"/>
        <v>26</v>
      </c>
      <c r="B27" s="13" t="s">
        <v>14</v>
      </c>
      <c r="C27" s="13" t="s">
        <v>1127</v>
      </c>
      <c r="D27" s="15" t="s">
        <v>1128</v>
      </c>
      <c r="E27" s="15" t="s">
        <v>1128</v>
      </c>
      <c r="F27" s="3" t="s">
        <v>224</v>
      </c>
      <c r="G27" s="15" t="s">
        <v>10</v>
      </c>
      <c r="H27" s="15" t="s">
        <v>1129</v>
      </c>
      <c r="I27" s="11" t="str">
        <f>HYPERLINK("http://ovidsp.ovid.com/ovidweb.cgi?T=JS&amp;NEWS=n&amp;CSC=Y&amp;PAGE=toc&amp;D=ovft&amp;AN=01984727-000000000-00000","http://ovidsp.ovid.com/ovidweb.cgi?T=JS&amp;NEWS=n&amp;CSC=Y&amp;PAGE=toc&amp;D=ovft&amp;AN=01984727-000000000-00000")</f>
        <v>http://ovidsp.ovid.com/ovidweb.cgi?T=JS&amp;NEWS=n&amp;CSC=Y&amp;PAGE=toc&amp;D=ovft&amp;AN=01984727-000000000-00000</v>
      </c>
      <c r="J27" s="5" t="s">
        <v>218</v>
      </c>
    </row>
    <row r="28" spans="1:10" x14ac:dyDescent="0.25">
      <c r="A28" s="17">
        <f t="shared" si="0"/>
        <v>27</v>
      </c>
      <c r="B28" s="13" t="s">
        <v>14</v>
      </c>
      <c r="C28" s="13" t="s">
        <v>1130</v>
      </c>
      <c r="D28" s="15" t="s">
        <v>1131</v>
      </c>
      <c r="E28" s="15" t="s">
        <v>1131</v>
      </c>
      <c r="F28" s="3" t="s">
        <v>224</v>
      </c>
      <c r="G28" s="15" t="s">
        <v>10</v>
      </c>
      <c r="H28" s="15" t="s">
        <v>1132</v>
      </c>
      <c r="I28" s="11" t="str">
        <f>HYPERLINK("http://ovidsp.ovid.com/ovidweb.cgi?T=JS&amp;NEWS=n&amp;CSC=Y&amp;PAGE=toc&amp;D=ovft&amp;AN=01517119-000000000-00000","http://ovidsp.ovid.com/ovidweb.cgi?T=JS&amp;NEWS=n&amp;CSC=Y&amp;PAGE=toc&amp;D=ovft&amp;AN=01517119-000000000-00000")</f>
        <v>http://ovidsp.ovid.com/ovidweb.cgi?T=JS&amp;NEWS=n&amp;CSC=Y&amp;PAGE=toc&amp;D=ovft&amp;AN=01517119-000000000-00000</v>
      </c>
      <c r="J28" s="5" t="s">
        <v>218</v>
      </c>
    </row>
    <row r="29" spans="1:10" x14ac:dyDescent="0.25">
      <c r="A29" s="17">
        <f t="shared" si="0"/>
        <v>28</v>
      </c>
      <c r="B29" s="13" t="s">
        <v>14</v>
      </c>
      <c r="C29" s="13" t="s">
        <v>1133</v>
      </c>
      <c r="D29" s="15" t="s">
        <v>1134</v>
      </c>
      <c r="E29" s="15" t="s">
        <v>1134</v>
      </c>
      <c r="F29" s="14" t="s">
        <v>1135</v>
      </c>
      <c r="G29" s="15" t="s">
        <v>10</v>
      </c>
      <c r="H29" s="15" t="s">
        <v>1136</v>
      </c>
      <c r="I29" s="11" t="str">
        <f>HYPERLINK("http://ovidsp.ovid.com/ovidweb.cgi?T=JS&amp;NEWS=n&amp;CSC=Y&amp;PAGE=toc&amp;D=ovft&amp;AN=02003427-000000000-00000","http://ovidsp.ovid.com/ovidweb.cgi?T=JS&amp;NEWS=n&amp;CSC=Y&amp;PAGE=toc&amp;D=ovft&amp;AN=02003427-000000000-00000")</f>
        <v>http://ovidsp.ovid.com/ovidweb.cgi?T=JS&amp;NEWS=n&amp;CSC=Y&amp;PAGE=toc&amp;D=ovft&amp;AN=02003427-000000000-00000</v>
      </c>
      <c r="J29" s="5" t="s">
        <v>218</v>
      </c>
    </row>
    <row r="30" spans="1:10" x14ac:dyDescent="0.25">
      <c r="A30" s="17">
        <f t="shared" si="0"/>
        <v>29</v>
      </c>
      <c r="B30" s="13" t="s">
        <v>14</v>
      </c>
      <c r="C30" s="13" t="s">
        <v>1137</v>
      </c>
      <c r="D30" s="15" t="s">
        <v>1138</v>
      </c>
      <c r="E30" s="15" t="s">
        <v>1138</v>
      </c>
      <c r="F30" s="3" t="s">
        <v>224</v>
      </c>
      <c r="G30" s="15" t="s">
        <v>10</v>
      </c>
      <c r="H30" s="15" t="s">
        <v>1139</v>
      </c>
      <c r="I30" s="11" t="str">
        <f>HYPERLINK("http://ovidsp.ovid.com/ovidweb.cgi?T=JS&amp;NEWS=n&amp;CSC=Y&amp;PAGE=toc&amp;D=ovft&amp;AN=01651676-000000000-00000","http://ovidsp.ovid.com/ovidweb.cgi?T=JS&amp;NEWS=n&amp;CSC=Y&amp;PAGE=toc&amp;D=ovft&amp;AN=01651676-000000000-00000")</f>
        <v>http://ovidsp.ovid.com/ovidweb.cgi?T=JS&amp;NEWS=n&amp;CSC=Y&amp;PAGE=toc&amp;D=ovft&amp;AN=01651676-000000000-00000</v>
      </c>
      <c r="J30" s="5" t="s">
        <v>218</v>
      </c>
    </row>
    <row r="31" spans="1:10" x14ac:dyDescent="0.25">
      <c r="A31" s="17">
        <f t="shared" si="0"/>
        <v>30</v>
      </c>
      <c r="B31" s="13" t="s">
        <v>14</v>
      </c>
      <c r="C31" s="13" t="s">
        <v>1140</v>
      </c>
      <c r="D31" s="15" t="s">
        <v>1141</v>
      </c>
      <c r="E31" s="15" t="s">
        <v>1141</v>
      </c>
      <c r="F31" s="3" t="s">
        <v>224</v>
      </c>
      <c r="G31" s="15" t="s">
        <v>10</v>
      </c>
      <c r="H31" s="15" t="s">
        <v>1142</v>
      </c>
      <c r="I31" s="11" t="str">
        <f>HYPERLINK("http://ovidsp.ovid.com/ovidweb.cgi?T=JS&amp;NEWS=n&amp;CSC=Y&amp;PAGE=toc&amp;D=ovft&amp;AN=01960907-000000000-00000","http://ovidsp.ovid.com/ovidweb.cgi?T=JS&amp;NEWS=n&amp;CSC=Y&amp;PAGE=toc&amp;D=ovft&amp;AN=01960907-000000000-00000")</f>
        <v>http://ovidsp.ovid.com/ovidweb.cgi?T=JS&amp;NEWS=n&amp;CSC=Y&amp;PAGE=toc&amp;D=ovft&amp;AN=01960907-000000000-00000</v>
      </c>
      <c r="J31" s="5" t="s">
        <v>218</v>
      </c>
    </row>
    <row r="32" spans="1:10" x14ac:dyDescent="0.25">
      <c r="A32" s="17">
        <f t="shared" si="0"/>
        <v>31</v>
      </c>
      <c r="B32" s="13" t="s">
        <v>14</v>
      </c>
      <c r="C32" s="13" t="s">
        <v>1143</v>
      </c>
      <c r="D32" s="15" t="s">
        <v>1144</v>
      </c>
      <c r="E32" s="15" t="s">
        <v>1144</v>
      </c>
      <c r="F32" s="14" t="s">
        <v>1145</v>
      </c>
      <c r="G32" s="15" t="s">
        <v>10</v>
      </c>
      <c r="H32" s="15" t="s">
        <v>1146</v>
      </c>
      <c r="I32" s="11" t="str">
        <f>HYPERLINK("http://ovidsp.ovid.com/ovidweb.cgi?T=JS&amp;NEWS=n&amp;CSC=Y&amp;PAGE=toc&amp;D=ovft&amp;AN=00126350-000000000-00000","http://ovidsp.ovid.com/ovidweb.cgi?T=JS&amp;NEWS=n&amp;CSC=Y&amp;PAGE=toc&amp;D=ovft&amp;AN=00126350-000000000-00000")</f>
        <v>http://ovidsp.ovid.com/ovidweb.cgi?T=JS&amp;NEWS=n&amp;CSC=Y&amp;PAGE=toc&amp;D=ovft&amp;AN=00126350-000000000-00000</v>
      </c>
      <c r="J32" s="5" t="s">
        <v>218</v>
      </c>
    </row>
    <row r="33" spans="1:10" x14ac:dyDescent="0.25">
      <c r="A33" s="17">
        <f t="shared" si="0"/>
        <v>32</v>
      </c>
      <c r="B33" s="13" t="s">
        <v>14</v>
      </c>
      <c r="C33" s="13" t="s">
        <v>1147</v>
      </c>
      <c r="D33" s="15" t="s">
        <v>1148</v>
      </c>
      <c r="E33" s="15" t="s">
        <v>1148</v>
      </c>
      <c r="F33" s="3" t="s">
        <v>224</v>
      </c>
      <c r="G33" s="15" t="s">
        <v>10</v>
      </c>
      <c r="H33" s="15" t="s">
        <v>1149</v>
      </c>
      <c r="I33" s="11" t="str">
        <f>HYPERLINK("http://ovidsp.ovid.com/ovidweb.cgi?T=JS&amp;NEWS=n&amp;CSC=Y&amp;PAGE=toc&amp;D=ovft&amp;AN=01733189-000000000-00000","http://ovidsp.ovid.com/ovidweb.cgi?T=JS&amp;NEWS=n&amp;CSC=Y&amp;PAGE=toc&amp;D=ovft&amp;AN=01733189-000000000-00000")</f>
        <v>http://ovidsp.ovid.com/ovidweb.cgi?T=JS&amp;NEWS=n&amp;CSC=Y&amp;PAGE=toc&amp;D=ovft&amp;AN=01733189-000000000-00000</v>
      </c>
      <c r="J33" s="5" t="s">
        <v>218</v>
      </c>
    </row>
    <row r="34" spans="1:10" x14ac:dyDescent="0.25">
      <c r="A34" s="17">
        <f t="shared" si="0"/>
        <v>33</v>
      </c>
      <c r="B34" s="13" t="s">
        <v>14</v>
      </c>
      <c r="C34" s="13" t="s">
        <v>1150</v>
      </c>
      <c r="D34" s="15" t="s">
        <v>1151</v>
      </c>
      <c r="E34" s="15" t="s">
        <v>1151</v>
      </c>
      <c r="F34" s="3" t="s">
        <v>224</v>
      </c>
      <c r="G34" s="15" t="s">
        <v>10</v>
      </c>
      <c r="H34" s="15" t="s">
        <v>1152</v>
      </c>
      <c r="I34" s="11" t="str">
        <f>HYPERLINK("http://ovidsp.ovid.com/ovidweb.cgi?T=JS&amp;NEWS=n&amp;CSC=Y&amp;PAGE=toc&amp;D=ovft&amp;AN=02014419-000000000-00000","http://ovidsp.ovid.com/ovidweb.cgi?T=JS&amp;NEWS=n&amp;CSC=Y&amp;PAGE=toc&amp;D=ovft&amp;AN=02014419-000000000-00000")</f>
        <v>http://ovidsp.ovid.com/ovidweb.cgi?T=JS&amp;NEWS=n&amp;CSC=Y&amp;PAGE=toc&amp;D=ovft&amp;AN=02014419-000000000-00000</v>
      </c>
      <c r="J34" s="5" t="s">
        <v>218</v>
      </c>
    </row>
    <row r="35" spans="1:10" x14ac:dyDescent="0.25">
      <c r="A35" s="17">
        <f t="shared" si="0"/>
        <v>34</v>
      </c>
      <c r="B35" s="13" t="s">
        <v>14</v>
      </c>
      <c r="C35" s="13" t="s">
        <v>1153</v>
      </c>
      <c r="D35" s="15" t="s">
        <v>1154</v>
      </c>
      <c r="E35" s="15" t="s">
        <v>1154</v>
      </c>
      <c r="F35" s="14" t="s">
        <v>1155</v>
      </c>
      <c r="G35" s="15" t="s">
        <v>10</v>
      </c>
      <c r="H35" s="15" t="s">
        <v>1156</v>
      </c>
      <c r="I35" s="11" t="str">
        <f>HYPERLINK("http://ovidsp.ovid.com/ovidweb.cgi?T=JS&amp;NEWS=n&amp;CSC=Y&amp;PAGE=toc&amp;D=ovft&amp;AN=01445432-000000000-00000","http://ovidsp.ovid.com/ovidweb.cgi?T=JS&amp;NEWS=n&amp;CSC=Y&amp;PAGE=toc&amp;D=ovft&amp;AN=01445432-000000000-00000")</f>
        <v>http://ovidsp.ovid.com/ovidweb.cgi?T=JS&amp;NEWS=n&amp;CSC=Y&amp;PAGE=toc&amp;D=ovft&amp;AN=01445432-000000000-00000</v>
      </c>
      <c r="J35" s="5" t="s">
        <v>218</v>
      </c>
    </row>
    <row r="36" spans="1:10" x14ac:dyDescent="0.25">
      <c r="A36" s="17">
        <f t="shared" si="0"/>
        <v>35</v>
      </c>
      <c r="B36" s="13" t="s">
        <v>14</v>
      </c>
      <c r="C36" s="13" t="s">
        <v>1157</v>
      </c>
      <c r="D36" s="15" t="s">
        <v>1158</v>
      </c>
      <c r="E36" s="15" t="s">
        <v>1158</v>
      </c>
      <c r="F36" s="3" t="s">
        <v>224</v>
      </c>
      <c r="G36" s="15" t="s">
        <v>10</v>
      </c>
      <c r="H36" s="15" t="s">
        <v>1159</v>
      </c>
      <c r="I36" s="11" t="str">
        <f>HYPERLINK("http://ovidsp.ovid.com/ovidweb.cgi?T=JS&amp;NEWS=n&amp;CSC=Y&amp;PAGE=toc&amp;D=ovft&amp;AN=02054256-000000000-00000","http://ovidsp.ovid.com/ovidweb.cgi?T=JS&amp;NEWS=n&amp;CSC=Y&amp;PAGE=toc&amp;D=ovft&amp;AN=02054256-000000000-00000")</f>
        <v>http://ovidsp.ovid.com/ovidweb.cgi?T=JS&amp;NEWS=n&amp;CSC=Y&amp;PAGE=toc&amp;D=ovft&amp;AN=02054256-000000000-00000</v>
      </c>
      <c r="J36" s="5" t="s">
        <v>218</v>
      </c>
    </row>
    <row r="37" spans="1:10" x14ac:dyDescent="0.25">
      <c r="A37" s="17">
        <f t="shared" si="0"/>
        <v>36</v>
      </c>
      <c r="B37" s="13" t="s">
        <v>14</v>
      </c>
      <c r="C37" s="13" t="s">
        <v>1160</v>
      </c>
      <c r="D37" s="15" t="s">
        <v>1161</v>
      </c>
      <c r="E37" s="15" t="s">
        <v>1161</v>
      </c>
      <c r="F37" s="3" t="s">
        <v>224</v>
      </c>
      <c r="G37" s="15" t="s">
        <v>10</v>
      </c>
      <c r="H37" s="15" t="s">
        <v>1162</v>
      </c>
      <c r="I37" s="11" t="str">
        <f>HYPERLINK("http://ovidsp.ovid.com/ovidweb.cgi?T=JS&amp;NEWS=n&amp;CSC=Y&amp;PAGE=toc&amp;D=ovft&amp;AN=01943953-000000000-00000","http://ovidsp.ovid.com/ovidweb.cgi?T=JS&amp;NEWS=n&amp;CSC=Y&amp;PAGE=toc&amp;D=ovft&amp;AN=01943953-000000000-00000")</f>
        <v>http://ovidsp.ovid.com/ovidweb.cgi?T=JS&amp;NEWS=n&amp;CSC=Y&amp;PAGE=toc&amp;D=ovft&amp;AN=01943953-000000000-00000</v>
      </c>
      <c r="J37" s="5" t="s">
        <v>218</v>
      </c>
    </row>
    <row r="38" spans="1:10" x14ac:dyDescent="0.25">
      <c r="A38" s="17">
        <f t="shared" si="0"/>
        <v>37</v>
      </c>
      <c r="B38" s="13" t="s">
        <v>14</v>
      </c>
      <c r="C38" s="13" t="s">
        <v>1163</v>
      </c>
      <c r="D38" s="15" t="s">
        <v>1164</v>
      </c>
      <c r="E38" s="15" t="s">
        <v>1164</v>
      </c>
      <c r="F38" s="3" t="s">
        <v>224</v>
      </c>
      <c r="G38" s="15" t="s">
        <v>10</v>
      </c>
      <c r="H38" s="15" t="s">
        <v>1165</v>
      </c>
      <c r="I38" s="11" t="str">
        <f>HYPERLINK("http://ovidsp.ovid.com/ovidweb.cgi?T=JS&amp;NEWS=n&amp;CSC=Y&amp;PAGE=toc&amp;D=ovft&amp;AN=02102031-000000000-00000","http://ovidsp.ovid.com/ovidweb.cgi?T=JS&amp;NEWS=n&amp;CSC=Y&amp;PAGE=toc&amp;D=ovft&amp;AN=02102031-000000000-00000")</f>
        <v>http://ovidsp.ovid.com/ovidweb.cgi?T=JS&amp;NEWS=n&amp;CSC=Y&amp;PAGE=toc&amp;D=ovft&amp;AN=02102031-000000000-00000</v>
      </c>
      <c r="J38" s="5" t="s">
        <v>218</v>
      </c>
    </row>
    <row r="39" spans="1:10" x14ac:dyDescent="0.25">
      <c r="A39" s="17">
        <f t="shared" si="0"/>
        <v>38</v>
      </c>
      <c r="B39" s="13" t="s">
        <v>14</v>
      </c>
      <c r="C39" s="13" t="s">
        <v>1166</v>
      </c>
      <c r="D39" s="15" t="s">
        <v>1167</v>
      </c>
      <c r="E39" s="15" t="s">
        <v>1167</v>
      </c>
      <c r="F39" s="3" t="s">
        <v>224</v>
      </c>
      <c r="G39" s="15" t="s">
        <v>10</v>
      </c>
      <c r="H39" s="15" t="s">
        <v>1168</v>
      </c>
      <c r="I39" s="11" t="str">
        <f>HYPERLINK("http://ovidsp.ovid.com/ovidweb.cgi?T=JS&amp;NEWS=n&amp;CSC=Y&amp;PAGE=toc&amp;D=ovft&amp;AN=02112943-000000000-00000","http://ovidsp.ovid.com/ovidweb.cgi?T=JS&amp;NEWS=n&amp;CSC=Y&amp;PAGE=toc&amp;D=ovft&amp;AN=02112943-000000000-00000")</f>
        <v>http://ovidsp.ovid.com/ovidweb.cgi?T=JS&amp;NEWS=n&amp;CSC=Y&amp;PAGE=toc&amp;D=ovft&amp;AN=02112943-000000000-00000</v>
      </c>
      <c r="J39" s="5" t="s">
        <v>218</v>
      </c>
    </row>
    <row r="40" spans="1:10" x14ac:dyDescent="0.25">
      <c r="A40" s="17">
        <f t="shared" si="0"/>
        <v>39</v>
      </c>
      <c r="B40" s="13" t="s">
        <v>14</v>
      </c>
      <c r="C40" s="13" t="s">
        <v>1169</v>
      </c>
      <c r="D40" s="15" t="s">
        <v>1170</v>
      </c>
      <c r="E40" s="15" t="s">
        <v>1170</v>
      </c>
      <c r="F40" s="3" t="s">
        <v>224</v>
      </c>
      <c r="G40" s="15" t="s">
        <v>10</v>
      </c>
      <c r="H40" s="15" t="s">
        <v>1171</v>
      </c>
      <c r="I40" s="11" t="str">
        <f>HYPERLINK("http://ovidsp.ovid.com/ovidweb.cgi?T=JS&amp;NEWS=n&amp;CSC=Y&amp;PAGE=toc&amp;D=ovft&amp;AN=02123149-000000000-00000","http://ovidsp.ovid.com/ovidweb.cgi?T=JS&amp;NEWS=n&amp;CSC=Y&amp;PAGE=toc&amp;D=ovft&amp;AN=02123149-000000000-00000")</f>
        <v>http://ovidsp.ovid.com/ovidweb.cgi?T=JS&amp;NEWS=n&amp;CSC=Y&amp;PAGE=toc&amp;D=ovft&amp;AN=02123149-000000000-00000</v>
      </c>
      <c r="J40" s="5" t="s">
        <v>218</v>
      </c>
    </row>
    <row r="41" spans="1:10" x14ac:dyDescent="0.25">
      <c r="A41" s="17">
        <f t="shared" si="0"/>
        <v>40</v>
      </c>
      <c r="B41" s="13" t="s">
        <v>14</v>
      </c>
      <c r="C41" s="13" t="s">
        <v>1172</v>
      </c>
      <c r="D41" s="15" t="s">
        <v>1173</v>
      </c>
      <c r="E41" s="15" t="s">
        <v>1173</v>
      </c>
      <c r="F41" s="3" t="s">
        <v>224</v>
      </c>
      <c r="G41" s="15" t="s">
        <v>10</v>
      </c>
      <c r="H41" s="15" t="s">
        <v>1174</v>
      </c>
      <c r="I41" s="11" t="str">
        <f>HYPERLINK("http://ovidsp.ovid.com/ovidweb.cgi?T=JS&amp;NEWS=n&amp;CSC=Y&amp;PAGE=toc&amp;D=ovft&amp;AN=02123148-000000000-00000","http://ovidsp.ovid.com/ovidweb.cgi?T=JS&amp;NEWS=n&amp;CSC=Y&amp;PAGE=toc&amp;D=ovft&amp;AN=02123148-000000000-00000")</f>
        <v>http://ovidsp.ovid.com/ovidweb.cgi?T=JS&amp;NEWS=n&amp;CSC=Y&amp;PAGE=toc&amp;D=ovft&amp;AN=02123148-000000000-00000</v>
      </c>
      <c r="J41" s="5" t="s">
        <v>218</v>
      </c>
    </row>
    <row r="42" spans="1:10" x14ac:dyDescent="0.25">
      <c r="A42" s="17">
        <f t="shared" si="0"/>
        <v>41</v>
      </c>
      <c r="B42" s="13" t="s">
        <v>14</v>
      </c>
      <c r="C42" s="13" t="s">
        <v>1175</v>
      </c>
      <c r="D42" s="15" t="s">
        <v>1176</v>
      </c>
      <c r="E42" s="15" t="s">
        <v>1176</v>
      </c>
      <c r="F42" s="14" t="s">
        <v>1177</v>
      </c>
      <c r="G42" s="15" t="s">
        <v>10</v>
      </c>
      <c r="H42" s="15" t="s">
        <v>1178</v>
      </c>
      <c r="I42" s="11" t="str">
        <f>HYPERLINK("http://ovidsp.ovid.com/ovidweb.cgi?T=JS&amp;NEWS=n&amp;CSC=Y&amp;PAGE=toc&amp;D=ovft&amp;AN=00019441-000000000-00000","http://ovidsp.ovid.com/ovidweb.cgi?T=JS&amp;NEWS=n&amp;CSC=Y&amp;PAGE=toc&amp;D=ovft&amp;AN=00019441-000000000-00000")</f>
        <v>http://ovidsp.ovid.com/ovidweb.cgi?T=JS&amp;NEWS=n&amp;CSC=Y&amp;PAGE=toc&amp;D=ovft&amp;AN=00019441-000000000-00000</v>
      </c>
      <c r="J42" s="5" t="s">
        <v>218</v>
      </c>
    </row>
    <row r="43" spans="1:10" x14ac:dyDescent="0.25">
      <c r="A43" s="17">
        <f t="shared" si="0"/>
        <v>42</v>
      </c>
      <c r="B43" s="13" t="s">
        <v>14</v>
      </c>
      <c r="C43" s="13" t="s">
        <v>1179</v>
      </c>
      <c r="D43" s="15" t="s">
        <v>1180</v>
      </c>
      <c r="E43" s="15" t="s">
        <v>1180</v>
      </c>
      <c r="F43" s="3" t="s">
        <v>224</v>
      </c>
      <c r="G43" s="15" t="s">
        <v>10</v>
      </c>
      <c r="H43" s="15" t="s">
        <v>1181</v>
      </c>
      <c r="I43" s="11" t="str">
        <f>HYPERLINK("http://ovidsp.ovid.com/ovidweb.cgi?T=JS&amp;NEWS=n&amp;CSC=Y&amp;PAGE=toc&amp;D=ovft&amp;AN=01893704-000000000-00000","http://ovidsp.ovid.com/ovidweb.cgi?T=JS&amp;NEWS=n&amp;CSC=Y&amp;PAGE=toc&amp;D=ovft&amp;AN=01893704-000000000-00000")</f>
        <v>http://ovidsp.ovid.com/ovidweb.cgi?T=JS&amp;NEWS=n&amp;CSC=Y&amp;PAGE=toc&amp;D=ovft&amp;AN=01893704-000000000-00000</v>
      </c>
      <c r="J43" s="5" t="s">
        <v>218</v>
      </c>
    </row>
    <row r="44" spans="1:10" x14ac:dyDescent="0.25">
      <c r="A44" s="17">
        <f t="shared" si="0"/>
        <v>43</v>
      </c>
      <c r="B44" s="13" t="s">
        <v>14</v>
      </c>
      <c r="C44" s="13" t="s">
        <v>1182</v>
      </c>
      <c r="D44" s="15" t="s">
        <v>1183</v>
      </c>
      <c r="E44" s="15" t="s">
        <v>1183</v>
      </c>
      <c r="F44" s="3" t="s">
        <v>224</v>
      </c>
      <c r="G44" s="15" t="s">
        <v>10</v>
      </c>
      <c r="H44" s="15" t="s">
        <v>1184</v>
      </c>
      <c r="I44" s="11" t="str">
        <f>HYPERLINK("http://ovidsp.ovid.com/ovidweb.cgi?T=JS&amp;NEWS=n&amp;CSC=Y&amp;PAGE=toc&amp;D=ovft&amp;AN=01979360-000000000-00000","http://ovidsp.ovid.com/ovidweb.cgi?T=JS&amp;NEWS=n&amp;CSC=Y&amp;PAGE=toc&amp;D=ovft&amp;AN=01979360-000000000-00000")</f>
        <v>http://ovidsp.ovid.com/ovidweb.cgi?T=JS&amp;NEWS=n&amp;CSC=Y&amp;PAGE=toc&amp;D=ovft&amp;AN=01979360-000000000-00000</v>
      </c>
      <c r="J44" s="5" t="s">
        <v>218</v>
      </c>
    </row>
    <row r="45" spans="1:10" x14ac:dyDescent="0.25">
      <c r="A45" s="17">
        <f t="shared" si="0"/>
        <v>44</v>
      </c>
      <c r="B45" s="13" t="s">
        <v>14</v>
      </c>
      <c r="C45" s="13" t="s">
        <v>1185</v>
      </c>
      <c r="D45" s="15" t="s">
        <v>1186</v>
      </c>
      <c r="E45" s="15" t="s">
        <v>1186</v>
      </c>
      <c r="F45" s="3" t="s">
        <v>224</v>
      </c>
      <c r="G45" s="15" t="s">
        <v>10</v>
      </c>
      <c r="H45" s="15" t="s">
        <v>1187</v>
      </c>
      <c r="I45" s="11" t="str">
        <f>HYPERLINK("http://ovidsp.ovid.com/ovidweb.cgi?T=JS&amp;NEWS=n&amp;CSC=Y&amp;PAGE=toc&amp;D=ovft&amp;AN=02093599-000000000-00000","http://ovidsp.ovid.com/ovidweb.cgi?T=JS&amp;NEWS=n&amp;CSC=Y&amp;PAGE=toc&amp;D=ovft&amp;AN=02093599-000000000-00000")</f>
        <v>http://ovidsp.ovid.com/ovidweb.cgi?T=JS&amp;NEWS=n&amp;CSC=Y&amp;PAGE=toc&amp;D=ovft&amp;AN=02093599-000000000-00000</v>
      </c>
      <c r="J45" s="5" t="s">
        <v>218</v>
      </c>
    </row>
    <row r="46" spans="1:10" x14ac:dyDescent="0.25">
      <c r="A46" s="17">
        <f t="shared" si="0"/>
        <v>45</v>
      </c>
      <c r="B46" s="13" t="s">
        <v>14</v>
      </c>
      <c r="C46" s="13" t="s">
        <v>1188</v>
      </c>
      <c r="D46" s="15" t="s">
        <v>1189</v>
      </c>
      <c r="E46" s="15" t="s">
        <v>1189</v>
      </c>
      <c r="F46" s="3" t="s">
        <v>224</v>
      </c>
      <c r="G46" s="15" t="s">
        <v>10</v>
      </c>
      <c r="H46" s="15" t="s">
        <v>1190</v>
      </c>
      <c r="I46" s="11" t="str">
        <f>HYPERLINK("http://ovidsp.ovid.com/ovidweb.cgi?T=JS&amp;NEWS=n&amp;CSC=Y&amp;PAGE=toc&amp;D=ovft&amp;AN=01960901-000000000-00000","http://ovidsp.ovid.com/ovidweb.cgi?T=JS&amp;NEWS=n&amp;CSC=Y&amp;PAGE=toc&amp;D=ovft&amp;AN=01960901-000000000-00000")</f>
        <v>http://ovidsp.ovid.com/ovidweb.cgi?T=JS&amp;NEWS=n&amp;CSC=Y&amp;PAGE=toc&amp;D=ovft&amp;AN=01960901-000000000-00000</v>
      </c>
      <c r="J46" s="5" t="s">
        <v>218</v>
      </c>
    </row>
    <row r="47" spans="1:10" x14ac:dyDescent="0.25">
      <c r="A47" s="17">
        <f t="shared" si="0"/>
        <v>46</v>
      </c>
      <c r="B47" s="13" t="s">
        <v>14</v>
      </c>
      <c r="C47" s="13" t="s">
        <v>1191</v>
      </c>
      <c r="D47" s="15" t="s">
        <v>1192</v>
      </c>
      <c r="E47" s="15" t="s">
        <v>1192</v>
      </c>
      <c r="F47" s="3" t="s">
        <v>224</v>
      </c>
      <c r="G47" s="15" t="s">
        <v>10</v>
      </c>
      <c r="H47" s="15" t="s">
        <v>1193</v>
      </c>
      <c r="I47" s="11" t="str">
        <f>HYPERLINK("http://ovidsp.ovid.com/ovidweb.cgi?T=JS&amp;NEWS=n&amp;CSC=Y&amp;PAGE=toc&amp;D=ovft&amp;AN=02112946-000000000-00000","http://ovidsp.ovid.com/ovidweb.cgi?T=JS&amp;NEWS=n&amp;CSC=Y&amp;PAGE=toc&amp;D=ovft&amp;AN=02112946-000000000-00000")</f>
        <v>http://ovidsp.ovid.com/ovidweb.cgi?T=JS&amp;NEWS=n&amp;CSC=Y&amp;PAGE=toc&amp;D=ovft&amp;AN=02112946-000000000-00000</v>
      </c>
      <c r="J47" s="5" t="s">
        <v>218</v>
      </c>
    </row>
    <row r="48" spans="1:10" x14ac:dyDescent="0.25">
      <c r="A48" s="17">
        <f t="shared" si="0"/>
        <v>47</v>
      </c>
      <c r="B48" s="13" t="s">
        <v>14</v>
      </c>
      <c r="C48" s="13" t="s">
        <v>1194</v>
      </c>
      <c r="D48" s="15" t="s">
        <v>1195</v>
      </c>
      <c r="E48" s="15" t="s">
        <v>1195</v>
      </c>
      <c r="F48" s="3" t="s">
        <v>224</v>
      </c>
      <c r="G48" s="15" t="s">
        <v>10</v>
      </c>
      <c r="H48" s="15" t="s">
        <v>1196</v>
      </c>
      <c r="I48" s="11" t="str">
        <f>HYPERLINK("http://ovidsp.ovid.com/ovidweb.cgi?T=JS&amp;NEWS=n&amp;CSC=Y&amp;PAGE=toc&amp;D=ovft&amp;AN=02054630-000000000-00000","http://ovidsp.ovid.com/ovidweb.cgi?T=JS&amp;NEWS=n&amp;CSC=Y&amp;PAGE=toc&amp;D=ovft&amp;AN=02054630-000000000-00000")</f>
        <v>http://ovidsp.ovid.com/ovidweb.cgi?T=JS&amp;NEWS=n&amp;CSC=Y&amp;PAGE=toc&amp;D=ovft&amp;AN=02054630-000000000-00000</v>
      </c>
      <c r="J48" s="5" t="s">
        <v>218</v>
      </c>
    </row>
    <row r="49" spans="1:10" x14ac:dyDescent="0.25">
      <c r="A49" s="17">
        <f t="shared" si="0"/>
        <v>48</v>
      </c>
      <c r="B49" s="13" t="s">
        <v>14</v>
      </c>
      <c r="C49" s="13" t="s">
        <v>1197</v>
      </c>
      <c r="D49" s="15" t="s">
        <v>1198</v>
      </c>
      <c r="E49" s="15" t="s">
        <v>1198</v>
      </c>
      <c r="F49" s="14" t="s">
        <v>1199</v>
      </c>
      <c r="G49" s="15" t="s">
        <v>10</v>
      </c>
      <c r="H49" s="15" t="s">
        <v>1200</v>
      </c>
      <c r="I49" s="11" t="str">
        <f>HYPERLINK("http://ovidsp.ovid.com/ovidweb.cgi?T=JS&amp;NEWS=n&amp;CSC=Y&amp;PAGE=toc&amp;D=ovft&amp;AN=02003428-000000000-00000","http://ovidsp.ovid.com/ovidweb.cgi?T=JS&amp;NEWS=n&amp;CSC=Y&amp;PAGE=toc&amp;D=ovft&amp;AN=02003428-000000000-00000")</f>
        <v>http://ovidsp.ovid.com/ovidweb.cgi?T=JS&amp;NEWS=n&amp;CSC=Y&amp;PAGE=toc&amp;D=ovft&amp;AN=02003428-000000000-00000</v>
      </c>
      <c r="J49" s="5" t="s">
        <v>218</v>
      </c>
    </row>
    <row r="50" spans="1:10" x14ac:dyDescent="0.25">
      <c r="A50" s="17">
        <f t="shared" si="0"/>
        <v>49</v>
      </c>
      <c r="B50" s="13" t="s">
        <v>14</v>
      </c>
      <c r="C50" s="13" t="s">
        <v>1201</v>
      </c>
      <c r="D50" s="15" t="s">
        <v>1202</v>
      </c>
      <c r="E50" s="15" t="s">
        <v>1202</v>
      </c>
      <c r="F50" s="3" t="s">
        <v>224</v>
      </c>
      <c r="G50" s="15" t="s">
        <v>10</v>
      </c>
      <c r="H50" s="15" t="s">
        <v>1203</v>
      </c>
      <c r="I50" s="11" t="str">
        <f>HYPERLINK("http://ovidsp.ovid.com/ovidweb.cgi?T=JS&amp;NEWS=n&amp;CSC=Y&amp;PAGE=toc&amp;D=ovft&amp;AN=01256879-000000000-00000","http://ovidsp.ovid.com/ovidweb.cgi?T=JS&amp;NEWS=n&amp;CSC=Y&amp;PAGE=toc&amp;D=ovft&amp;AN=01256879-000000000-00000")</f>
        <v>http://ovidsp.ovid.com/ovidweb.cgi?T=JS&amp;NEWS=n&amp;CSC=Y&amp;PAGE=toc&amp;D=ovft&amp;AN=01256879-000000000-00000</v>
      </c>
      <c r="J50" s="5" t="s">
        <v>218</v>
      </c>
    </row>
    <row r="51" spans="1:10" x14ac:dyDescent="0.25">
      <c r="A51" s="17">
        <f t="shared" si="0"/>
        <v>50</v>
      </c>
      <c r="B51" s="13" t="s">
        <v>14</v>
      </c>
      <c r="C51" s="13" t="s">
        <v>1204</v>
      </c>
      <c r="D51" s="15" t="s">
        <v>1205</v>
      </c>
      <c r="E51" s="15" t="s">
        <v>1205</v>
      </c>
      <c r="F51" s="3" t="s">
        <v>224</v>
      </c>
      <c r="G51" s="15" t="s">
        <v>10</v>
      </c>
      <c r="H51" s="15" t="s">
        <v>1206</v>
      </c>
      <c r="I51" s="11" t="str">
        <f>HYPERLINK("http://ovidsp.ovid.com/ovidweb.cgi?T=JS&amp;NEWS=n&amp;CSC=Y&amp;PAGE=toc&amp;D=ovft&amp;AN=02070904-000000000-00000","http://ovidsp.ovid.com/ovidweb.cgi?T=JS&amp;NEWS=n&amp;CSC=Y&amp;PAGE=toc&amp;D=ovft&amp;AN=02070904-000000000-00000")</f>
        <v>http://ovidsp.ovid.com/ovidweb.cgi?T=JS&amp;NEWS=n&amp;CSC=Y&amp;PAGE=toc&amp;D=ovft&amp;AN=02070904-000000000-00000</v>
      </c>
      <c r="J51" s="5" t="s">
        <v>218</v>
      </c>
    </row>
    <row r="52" spans="1:10" x14ac:dyDescent="0.25">
      <c r="A52" s="17">
        <f t="shared" si="0"/>
        <v>51</v>
      </c>
      <c r="B52" s="13" t="s">
        <v>14</v>
      </c>
      <c r="C52" s="13" t="s">
        <v>1207</v>
      </c>
      <c r="D52" s="15" t="s">
        <v>1208</v>
      </c>
      <c r="E52" s="15" t="s">
        <v>1208</v>
      </c>
      <c r="F52" s="3" t="s">
        <v>224</v>
      </c>
      <c r="G52" s="15" t="s">
        <v>10</v>
      </c>
      <c r="H52" s="15" t="s">
        <v>1209</v>
      </c>
      <c r="I52" s="11" t="str">
        <f>HYPERLINK("http://ovidsp.ovid.com/ovidweb.cgi?T=JS&amp;NEWS=n&amp;CSC=Y&amp;PAGE=toc&amp;D=ovft&amp;AN=02003429-000000000-00000","http://ovidsp.ovid.com/ovidweb.cgi?T=JS&amp;NEWS=n&amp;CSC=Y&amp;PAGE=toc&amp;D=ovft&amp;AN=02003429-000000000-00000")</f>
        <v>http://ovidsp.ovid.com/ovidweb.cgi?T=JS&amp;NEWS=n&amp;CSC=Y&amp;PAGE=toc&amp;D=ovft&amp;AN=02003429-000000000-00000</v>
      </c>
      <c r="J52" s="5" t="s">
        <v>218</v>
      </c>
    </row>
    <row r="53" spans="1:10" x14ac:dyDescent="0.25">
      <c r="A53" s="17">
        <f t="shared" si="0"/>
        <v>52</v>
      </c>
      <c r="B53" s="13" t="s">
        <v>14</v>
      </c>
      <c r="C53" s="13" t="s">
        <v>1210</v>
      </c>
      <c r="D53" s="15" t="s">
        <v>1211</v>
      </c>
      <c r="E53" s="15" t="s">
        <v>1211</v>
      </c>
      <c r="F53" s="3" t="s">
        <v>224</v>
      </c>
      <c r="G53" s="15" t="s">
        <v>10</v>
      </c>
      <c r="H53" s="15" t="s">
        <v>1212</v>
      </c>
      <c r="I53" s="11" t="str">
        <f>HYPERLINK("http://ovidsp.ovid.com/ovidweb.cgi?T=JS&amp;NEWS=n&amp;CSC=Y&amp;PAGE=toc&amp;D=ovft&amp;AN=02158035-000000000-00000","http://ovidsp.ovid.com/ovidweb.cgi?T=JS&amp;NEWS=n&amp;CSC=Y&amp;PAGE=toc&amp;D=ovft&amp;AN=02158035-000000000-00000")</f>
        <v>http://ovidsp.ovid.com/ovidweb.cgi?T=JS&amp;NEWS=n&amp;CSC=Y&amp;PAGE=toc&amp;D=ovft&amp;AN=02158035-000000000-00000</v>
      </c>
      <c r="J53" s="5" t="s">
        <v>218</v>
      </c>
    </row>
    <row r="54" spans="1:10" x14ac:dyDescent="0.25">
      <c r="A54" s="17">
        <f t="shared" si="0"/>
        <v>53</v>
      </c>
      <c r="B54" s="13" t="s">
        <v>14</v>
      </c>
      <c r="C54" s="13" t="s">
        <v>1213</v>
      </c>
      <c r="D54" s="15" t="s">
        <v>1214</v>
      </c>
      <c r="E54" s="15" t="s">
        <v>1214</v>
      </c>
      <c r="F54" s="14" t="s">
        <v>1215</v>
      </c>
      <c r="G54" s="15" t="s">
        <v>10</v>
      </c>
      <c r="H54" s="15" t="s">
        <v>1216</v>
      </c>
      <c r="I54" s="11" t="str">
        <f>HYPERLINK("http://ovidsp.ovid.com/ovidweb.cgi?T=JS&amp;NEWS=n&amp;CSC=Y&amp;PAGE=toc&amp;D=ovft&amp;AN=00133587-000000000-00000","http://ovidsp.ovid.com/ovidweb.cgi?T=JS&amp;NEWS=n&amp;CSC=Y&amp;PAGE=toc&amp;D=ovft&amp;AN=00133587-000000000-00000")</f>
        <v>http://ovidsp.ovid.com/ovidweb.cgi?T=JS&amp;NEWS=n&amp;CSC=Y&amp;PAGE=toc&amp;D=ovft&amp;AN=00133587-000000000-00000</v>
      </c>
      <c r="J54" s="5" t="s">
        <v>218</v>
      </c>
    </row>
    <row r="55" spans="1:10" x14ac:dyDescent="0.25">
      <c r="A55" s="17">
        <f t="shared" si="0"/>
        <v>54</v>
      </c>
      <c r="B55" s="13" t="s">
        <v>14</v>
      </c>
      <c r="C55" s="13" t="s">
        <v>1217</v>
      </c>
      <c r="D55" s="15" t="s">
        <v>1218</v>
      </c>
      <c r="E55" s="15" t="s">
        <v>1218</v>
      </c>
      <c r="F55" s="14" t="s">
        <v>1219</v>
      </c>
      <c r="G55" s="15" t="s">
        <v>10</v>
      </c>
      <c r="H55" s="15" t="s">
        <v>1220</v>
      </c>
      <c r="I55" s="11" t="str">
        <f>HYPERLINK("http://ovidsp.ovid.com/ovidweb.cgi?T=JS&amp;NEWS=n&amp;CSC=Y&amp;PAGE=toc&amp;D=ovft&amp;AN=01445447-000000000-00000","http://ovidsp.ovid.com/ovidweb.cgi?T=JS&amp;NEWS=n&amp;CSC=Y&amp;PAGE=toc&amp;D=ovft&amp;AN=01445447-000000000-00000")</f>
        <v>http://ovidsp.ovid.com/ovidweb.cgi?T=JS&amp;NEWS=n&amp;CSC=Y&amp;PAGE=toc&amp;D=ovft&amp;AN=01445447-000000000-00000</v>
      </c>
      <c r="J55" s="5" t="s">
        <v>218</v>
      </c>
    </row>
    <row r="56" spans="1:10" x14ac:dyDescent="0.25">
      <c r="A56" s="17">
        <f t="shared" si="0"/>
        <v>55</v>
      </c>
      <c r="B56" s="13" t="s">
        <v>14</v>
      </c>
      <c r="C56" s="13" t="s">
        <v>1221</v>
      </c>
      <c r="D56" s="15" t="s">
        <v>1222</v>
      </c>
      <c r="E56" s="15" t="s">
        <v>1222</v>
      </c>
      <c r="F56" s="3" t="s">
        <v>224</v>
      </c>
      <c r="G56" s="15" t="s">
        <v>10</v>
      </c>
      <c r="H56" s="15" t="s">
        <v>1223</v>
      </c>
      <c r="I56" s="11" t="str">
        <f>HYPERLINK("http://ovidsp.ovid.com/ovidweb.cgi?T=JS&amp;NEWS=n&amp;CSC=Y&amp;PAGE=toc&amp;D=ovft&amp;AN=02054631-000000000-00000","http://ovidsp.ovid.com/ovidweb.cgi?T=JS&amp;NEWS=n&amp;CSC=Y&amp;PAGE=toc&amp;D=ovft&amp;AN=02054631-000000000-00000")</f>
        <v>http://ovidsp.ovid.com/ovidweb.cgi?T=JS&amp;NEWS=n&amp;CSC=Y&amp;PAGE=toc&amp;D=ovft&amp;AN=02054631-000000000-00000</v>
      </c>
      <c r="J56" s="5" t="s">
        <v>218</v>
      </c>
    </row>
    <row r="57" spans="1:10" x14ac:dyDescent="0.25">
      <c r="A57" s="17">
        <f t="shared" si="0"/>
        <v>56</v>
      </c>
      <c r="B57" s="13" t="s">
        <v>14</v>
      </c>
      <c r="C57" s="13" t="s">
        <v>1224</v>
      </c>
      <c r="D57" s="15" t="s">
        <v>1225</v>
      </c>
      <c r="E57" s="15" t="s">
        <v>1225</v>
      </c>
      <c r="F57" s="14" t="s">
        <v>1226</v>
      </c>
      <c r="G57" s="15" t="s">
        <v>10</v>
      </c>
      <c r="H57" s="15" t="s">
        <v>1227</v>
      </c>
      <c r="I57" s="11" t="str">
        <f>HYPERLINK("http://ovidsp.ovid.com/ovidweb.cgi?T=JS&amp;NEWS=n&amp;CSC=Y&amp;PAGE=toc&amp;D=ovft&amp;AN=01445452-000000000-00000","http://ovidsp.ovid.com/ovidweb.cgi?T=JS&amp;NEWS=n&amp;CSC=Y&amp;PAGE=toc&amp;D=ovft&amp;AN=01445452-000000000-00000")</f>
        <v>http://ovidsp.ovid.com/ovidweb.cgi?T=JS&amp;NEWS=n&amp;CSC=Y&amp;PAGE=toc&amp;D=ovft&amp;AN=01445452-000000000-00000</v>
      </c>
      <c r="J57" s="5" t="s">
        <v>218</v>
      </c>
    </row>
    <row r="58" spans="1:10" x14ac:dyDescent="0.25">
      <c r="A58" s="17">
        <f t="shared" si="0"/>
        <v>57</v>
      </c>
      <c r="B58" s="13" t="s">
        <v>14</v>
      </c>
      <c r="C58" s="13" t="s">
        <v>1228</v>
      </c>
      <c r="D58" s="15" t="s">
        <v>1229</v>
      </c>
      <c r="E58" s="15" t="s">
        <v>1229</v>
      </c>
      <c r="F58" s="3" t="s">
        <v>224</v>
      </c>
      <c r="G58" s="15" t="s">
        <v>10</v>
      </c>
      <c r="H58" s="15" t="s">
        <v>1230</v>
      </c>
      <c r="I58" s="11" t="str">
        <f>HYPERLINK("http://ovidsp.ovid.com/ovidweb.cgi?T=JS&amp;NEWS=n&amp;CSC=Y&amp;PAGE=toc&amp;D=ovft&amp;AN=02087401-000000000-00000","http://ovidsp.ovid.com/ovidweb.cgi?T=JS&amp;NEWS=n&amp;CSC=Y&amp;PAGE=toc&amp;D=ovft&amp;AN=02087401-000000000-00000")</f>
        <v>http://ovidsp.ovid.com/ovidweb.cgi?T=JS&amp;NEWS=n&amp;CSC=Y&amp;PAGE=toc&amp;D=ovft&amp;AN=02087401-000000000-00000</v>
      </c>
      <c r="J58" s="5" t="s">
        <v>218</v>
      </c>
    </row>
    <row r="59" spans="1:10" x14ac:dyDescent="0.25">
      <c r="A59" s="17">
        <f t="shared" si="0"/>
        <v>58</v>
      </c>
      <c r="B59" s="13" t="s">
        <v>14</v>
      </c>
      <c r="C59" s="13" t="s">
        <v>1231</v>
      </c>
      <c r="D59" s="15" t="s">
        <v>1232</v>
      </c>
      <c r="E59" s="15" t="s">
        <v>1232</v>
      </c>
      <c r="F59" s="14" t="s">
        <v>1233</v>
      </c>
      <c r="G59" s="15" t="s">
        <v>10</v>
      </c>
      <c r="H59" s="15" t="s">
        <v>1234</v>
      </c>
      <c r="I59" s="11" t="str">
        <f>HYPERLINK("http://ovidsp.ovid.com/ovidweb.cgi?T=JS&amp;NEWS=n&amp;CSC=Y&amp;PAGE=toc&amp;D=ovft&amp;AN=01436909-000000000-00000","http://ovidsp.ovid.com/ovidweb.cgi?T=JS&amp;NEWS=n&amp;CSC=Y&amp;PAGE=toc&amp;D=ovft&amp;AN=01436909-000000000-00000")</f>
        <v>http://ovidsp.ovid.com/ovidweb.cgi?T=JS&amp;NEWS=n&amp;CSC=Y&amp;PAGE=toc&amp;D=ovft&amp;AN=01436909-000000000-00000</v>
      </c>
      <c r="J59" s="5" t="s">
        <v>218</v>
      </c>
    </row>
    <row r="60" spans="1:10" x14ac:dyDescent="0.25">
      <c r="A60" s="17">
        <f t="shared" si="0"/>
        <v>59</v>
      </c>
      <c r="B60" s="13" t="s">
        <v>14</v>
      </c>
      <c r="C60" s="13" t="s">
        <v>1235</v>
      </c>
      <c r="D60" s="15" t="s">
        <v>1236</v>
      </c>
      <c r="E60" s="15" t="s">
        <v>1236</v>
      </c>
      <c r="F60" s="3" t="s">
        <v>224</v>
      </c>
      <c r="G60" s="15" t="s">
        <v>10</v>
      </c>
      <c r="H60" s="15" t="s">
        <v>1237</v>
      </c>
      <c r="I60" s="11" t="str">
        <f>HYPERLINK("http://ovidsp.ovid.com/ovidweb.cgi?T=JS&amp;NEWS=n&amp;CSC=Y&amp;PAGE=toc&amp;D=ovft&amp;AN=01722470-000000000-00000","http://ovidsp.ovid.com/ovidweb.cgi?T=JS&amp;NEWS=n&amp;CSC=Y&amp;PAGE=toc&amp;D=ovft&amp;AN=01722470-000000000-00000")</f>
        <v>http://ovidsp.ovid.com/ovidweb.cgi?T=JS&amp;NEWS=n&amp;CSC=Y&amp;PAGE=toc&amp;D=ovft&amp;AN=01722470-000000000-00000</v>
      </c>
      <c r="J60" s="5" t="s">
        <v>218</v>
      </c>
    </row>
    <row r="61" spans="1:10" x14ac:dyDescent="0.25">
      <c r="A61" s="17">
        <f t="shared" si="0"/>
        <v>60</v>
      </c>
      <c r="B61" s="13" t="s">
        <v>14</v>
      </c>
      <c r="C61" s="13" t="s">
        <v>1238</v>
      </c>
      <c r="D61" s="15" t="s">
        <v>1239</v>
      </c>
      <c r="E61" s="15" t="s">
        <v>1239</v>
      </c>
      <c r="F61" s="14" t="s">
        <v>1240</v>
      </c>
      <c r="G61" s="15" t="s">
        <v>10</v>
      </c>
      <c r="H61" s="15" t="s">
        <v>1241</v>
      </c>
      <c r="I61" s="11" t="str">
        <f>HYPERLINK("http://ovidsp.ovid.com/ovidweb.cgi?T=JS&amp;NEWS=n&amp;CSC=Y&amp;PAGE=toc&amp;D=ovft&amp;AN=02112947-000000000-00000","http://ovidsp.ovid.com/ovidweb.cgi?T=JS&amp;NEWS=n&amp;CSC=Y&amp;PAGE=toc&amp;D=ovft&amp;AN=02112947-000000000-00000")</f>
        <v>http://ovidsp.ovid.com/ovidweb.cgi?T=JS&amp;NEWS=n&amp;CSC=Y&amp;PAGE=toc&amp;D=ovft&amp;AN=02112947-000000000-00000</v>
      </c>
      <c r="J61" s="5" t="s">
        <v>218</v>
      </c>
    </row>
    <row r="62" spans="1:10" x14ac:dyDescent="0.25">
      <c r="A62" s="17">
        <f t="shared" si="0"/>
        <v>61</v>
      </c>
      <c r="B62" s="13" t="s">
        <v>14</v>
      </c>
      <c r="C62" s="13" t="s">
        <v>1242</v>
      </c>
      <c r="D62" s="15" t="s">
        <v>1243</v>
      </c>
      <c r="E62" s="15" t="s">
        <v>1243</v>
      </c>
      <c r="F62" s="3" t="s">
        <v>224</v>
      </c>
      <c r="G62" s="15" t="s">
        <v>10</v>
      </c>
      <c r="H62" s="15" t="s">
        <v>1244</v>
      </c>
      <c r="I62" s="11" t="str">
        <f>HYPERLINK("http://ovidsp.ovid.com/ovidweb.cgi?T=JS&amp;NEWS=n&amp;CSC=Y&amp;PAGE=toc&amp;D=ovft&amp;AN=02070903-000000000-00000","http://ovidsp.ovid.com/ovidweb.cgi?T=JS&amp;NEWS=n&amp;CSC=Y&amp;PAGE=toc&amp;D=ovft&amp;AN=02070903-000000000-00000")</f>
        <v>http://ovidsp.ovid.com/ovidweb.cgi?T=JS&amp;NEWS=n&amp;CSC=Y&amp;PAGE=toc&amp;D=ovft&amp;AN=02070903-000000000-00000</v>
      </c>
      <c r="J62" s="5" t="s">
        <v>218</v>
      </c>
    </row>
    <row r="63" spans="1:10" x14ac:dyDescent="0.25">
      <c r="A63" s="17">
        <f t="shared" si="0"/>
        <v>62</v>
      </c>
      <c r="B63" s="13" t="s">
        <v>14</v>
      </c>
      <c r="C63" s="13" t="s">
        <v>1245</v>
      </c>
      <c r="D63" s="15" t="s">
        <v>1246</v>
      </c>
      <c r="E63" s="15" t="s">
        <v>1246</v>
      </c>
      <c r="F63" s="3" t="s">
        <v>224</v>
      </c>
      <c r="G63" s="15" t="s">
        <v>10</v>
      </c>
      <c r="H63" s="15" t="s">
        <v>1247</v>
      </c>
      <c r="I63" s="11" t="str">
        <f>HYPERLINK("http://ovidsp.ovid.com/ovidweb.cgi?T=JS&amp;NEWS=n&amp;CSC=Y&amp;PAGE=toc&amp;D=ovft&amp;AN=02091979-000000000-00000","http://ovidsp.ovid.com/ovidweb.cgi?T=JS&amp;NEWS=n&amp;CSC=Y&amp;PAGE=toc&amp;D=ovft&amp;AN=02091979-000000000-00000")</f>
        <v>http://ovidsp.ovid.com/ovidweb.cgi?T=JS&amp;NEWS=n&amp;CSC=Y&amp;PAGE=toc&amp;D=ovft&amp;AN=02091979-000000000-00000</v>
      </c>
      <c r="J63" s="5" t="s">
        <v>218</v>
      </c>
    </row>
    <row r="64" spans="1:10" x14ac:dyDescent="0.25">
      <c r="A64" s="17">
        <f t="shared" si="0"/>
        <v>63</v>
      </c>
      <c r="B64" s="13" t="s">
        <v>14</v>
      </c>
      <c r="C64" s="13" t="s">
        <v>1248</v>
      </c>
      <c r="D64" s="15" t="s">
        <v>1249</v>
      </c>
      <c r="E64" s="15" t="s">
        <v>1249</v>
      </c>
      <c r="F64" s="14" t="s">
        <v>1250</v>
      </c>
      <c r="G64" s="15" t="s">
        <v>10</v>
      </c>
      <c r="H64" s="15" t="s">
        <v>1251</v>
      </c>
      <c r="I64" s="11" t="str">
        <f>HYPERLINK("http://ovidsp.ovid.com/ovidweb.cgi?T=JS&amp;NEWS=n&amp;CSC=Y&amp;PAGE=toc&amp;D=ovft&amp;AN=01253108-000000000-00000","http://ovidsp.ovid.com/ovidweb.cgi?T=JS&amp;NEWS=n&amp;CSC=Y&amp;PAGE=toc&amp;D=ovft&amp;AN=01253108-000000000-00000")</f>
        <v>http://ovidsp.ovid.com/ovidweb.cgi?T=JS&amp;NEWS=n&amp;CSC=Y&amp;PAGE=toc&amp;D=ovft&amp;AN=01253108-000000000-00000</v>
      </c>
      <c r="J64" s="5" t="s">
        <v>218</v>
      </c>
    </row>
    <row r="65" spans="1:10" x14ac:dyDescent="0.25">
      <c r="A65" s="17">
        <f t="shared" si="0"/>
        <v>64</v>
      </c>
      <c r="B65" s="13" t="s">
        <v>14</v>
      </c>
      <c r="C65" s="13" t="s">
        <v>1252</v>
      </c>
      <c r="D65" s="15" t="s">
        <v>1253</v>
      </c>
      <c r="E65" s="15" t="s">
        <v>1253</v>
      </c>
      <c r="F65" s="3" t="s">
        <v>224</v>
      </c>
      <c r="G65" s="15" t="s">
        <v>10</v>
      </c>
      <c r="H65" s="15" t="s">
        <v>1254</v>
      </c>
      <c r="I65" s="11" t="str">
        <f>HYPERLINK("http://ovidsp.ovid.com/ovidweb.cgi?T=JS&amp;NEWS=n&amp;CSC=Y&amp;PAGE=toc&amp;D=ovft&amp;AN=00000101-000000000-00000","http://ovidsp.ovid.com/ovidweb.cgi?T=JS&amp;NEWS=n&amp;CSC=Y&amp;PAGE=toc&amp;D=ovft&amp;AN=00000101-000000000-00000")</f>
        <v>http://ovidsp.ovid.com/ovidweb.cgi?T=JS&amp;NEWS=n&amp;CSC=Y&amp;PAGE=toc&amp;D=ovft&amp;AN=00000101-000000000-00000</v>
      </c>
      <c r="J65" s="5" t="s">
        <v>218</v>
      </c>
    </row>
    <row r="66" spans="1:10" x14ac:dyDescent="0.25">
      <c r="A66" s="17">
        <f t="shared" si="0"/>
        <v>65</v>
      </c>
      <c r="B66" s="13" t="s">
        <v>14</v>
      </c>
      <c r="C66" s="13" t="s">
        <v>1255</v>
      </c>
      <c r="D66" s="15" t="s">
        <v>1256</v>
      </c>
      <c r="E66" s="15" t="s">
        <v>1256</v>
      </c>
      <c r="F66" s="14" t="s">
        <v>1257</v>
      </c>
      <c r="G66" s="15" t="s">
        <v>10</v>
      </c>
      <c r="H66" s="15" t="s">
        <v>1258</v>
      </c>
      <c r="I66" s="11" t="str">
        <f>HYPERLINK("http://ovidsp.ovid.com/ovidweb.cgi?T=JS&amp;NEWS=n&amp;CSC=Y&amp;PAGE=toc&amp;D=ovft&amp;AN=02118582-000000000-00000","http://ovidsp.ovid.com/ovidweb.cgi?T=JS&amp;NEWS=n&amp;CSC=Y&amp;PAGE=toc&amp;D=ovft&amp;AN=02118582-000000000-00000")</f>
        <v>http://ovidsp.ovid.com/ovidweb.cgi?T=JS&amp;NEWS=n&amp;CSC=Y&amp;PAGE=toc&amp;D=ovft&amp;AN=02118582-000000000-00000</v>
      </c>
      <c r="J66" s="5" t="s">
        <v>218</v>
      </c>
    </row>
    <row r="67" spans="1:10" x14ac:dyDescent="0.25">
      <c r="A67" s="17">
        <f t="shared" si="0"/>
        <v>66</v>
      </c>
      <c r="B67" s="13" t="s">
        <v>14</v>
      </c>
      <c r="C67" s="13" t="s">
        <v>1259</v>
      </c>
      <c r="D67" s="15" t="s">
        <v>1260</v>
      </c>
      <c r="E67" s="15" t="s">
        <v>1260</v>
      </c>
      <c r="F67" s="14" t="s">
        <v>1261</v>
      </c>
      <c r="G67" s="15" t="s">
        <v>10</v>
      </c>
      <c r="H67" s="15" t="s">
        <v>1262</v>
      </c>
      <c r="I67" s="11" t="str">
        <f>HYPERLINK("http://ovidsp.ovid.com/ovidweb.cgi?T=JS&amp;NEWS=n&amp;CSC=Y&amp;PAGE=toc&amp;D=ovft&amp;AN=01412507-000000000-00000","http://ovidsp.ovid.com/ovidweb.cgi?T=JS&amp;NEWS=n&amp;CSC=Y&amp;PAGE=toc&amp;D=ovft&amp;AN=01412507-000000000-00000")</f>
        <v>http://ovidsp.ovid.com/ovidweb.cgi?T=JS&amp;NEWS=n&amp;CSC=Y&amp;PAGE=toc&amp;D=ovft&amp;AN=01412507-000000000-00000</v>
      </c>
      <c r="J67" s="5" t="s">
        <v>218</v>
      </c>
    </row>
    <row r="68" spans="1:10" x14ac:dyDescent="0.25">
      <c r="A68" s="17">
        <f t="shared" ref="A68:A94" si="1">A67+1</f>
        <v>67</v>
      </c>
      <c r="B68" s="13" t="s">
        <v>14</v>
      </c>
      <c r="C68" s="13" t="s">
        <v>1263</v>
      </c>
      <c r="D68" s="15" t="s">
        <v>1264</v>
      </c>
      <c r="E68" s="15" t="s">
        <v>1264</v>
      </c>
      <c r="F68" s="3" t="s">
        <v>224</v>
      </c>
      <c r="G68" s="15" t="s">
        <v>10</v>
      </c>
      <c r="H68" s="15" t="s">
        <v>1265</v>
      </c>
      <c r="I68" s="11" t="str">
        <f>HYPERLINK("http://ovidsp.ovid.com/ovidweb.cgi?T=JS&amp;NEWS=n&amp;CSC=Y&amp;PAGE=toc&amp;D=ovft&amp;AN=00005283-000000000-00000","http://ovidsp.ovid.com/ovidweb.cgi?T=JS&amp;NEWS=n&amp;CSC=Y&amp;PAGE=toc&amp;D=ovft&amp;AN=00005283-000000000-00000")</f>
        <v>http://ovidsp.ovid.com/ovidweb.cgi?T=JS&amp;NEWS=n&amp;CSC=Y&amp;PAGE=toc&amp;D=ovft&amp;AN=00005283-000000000-00000</v>
      </c>
      <c r="J68" s="5" t="s">
        <v>218</v>
      </c>
    </row>
    <row r="69" spans="1:10" x14ac:dyDescent="0.25">
      <c r="A69" s="17">
        <f t="shared" si="1"/>
        <v>68</v>
      </c>
      <c r="B69" s="13" t="s">
        <v>14</v>
      </c>
      <c r="C69" s="13" t="s">
        <v>1266</v>
      </c>
      <c r="D69" s="15" t="s">
        <v>1267</v>
      </c>
      <c r="E69" s="15" t="s">
        <v>1267</v>
      </c>
      <c r="F69" s="14" t="s">
        <v>1268</v>
      </c>
      <c r="G69" s="15" t="s">
        <v>10</v>
      </c>
      <c r="H69" s="15" t="s">
        <v>1269</v>
      </c>
      <c r="I69" s="11" t="str">
        <f>HYPERLINK("http://ovidsp.ovid.com/ovidweb.cgi?T=JS&amp;NEWS=n&amp;CSC=Y&amp;PAGE=toc&amp;D=ovft&amp;AN=01445477-000000000-00000","http://ovidsp.ovid.com/ovidweb.cgi?T=JS&amp;NEWS=n&amp;CSC=Y&amp;PAGE=toc&amp;D=ovft&amp;AN=01445477-000000000-00000")</f>
        <v>http://ovidsp.ovid.com/ovidweb.cgi?T=JS&amp;NEWS=n&amp;CSC=Y&amp;PAGE=toc&amp;D=ovft&amp;AN=01445477-000000000-00000</v>
      </c>
      <c r="J69" s="5" t="s">
        <v>218</v>
      </c>
    </row>
    <row r="70" spans="1:10" x14ac:dyDescent="0.25">
      <c r="A70" s="17">
        <f t="shared" si="1"/>
        <v>69</v>
      </c>
      <c r="B70" s="13" t="s">
        <v>14</v>
      </c>
      <c r="C70" s="13" t="s">
        <v>1270</v>
      </c>
      <c r="D70" s="15" t="s">
        <v>1271</v>
      </c>
      <c r="E70" s="15" t="s">
        <v>1271</v>
      </c>
      <c r="F70" s="3" t="s">
        <v>224</v>
      </c>
      <c r="G70" s="15" t="s">
        <v>10</v>
      </c>
      <c r="H70" s="15" t="s">
        <v>1272</v>
      </c>
      <c r="I70" s="11" t="str">
        <f>HYPERLINK("http://ovidsp.ovid.com/ovidweb.cgi?T=JS&amp;NEWS=n&amp;CSC=Y&amp;PAGE=toc&amp;D=ovft&amp;AN=02123147-000000000-00000","http://ovidsp.ovid.com/ovidweb.cgi?T=JS&amp;NEWS=n&amp;CSC=Y&amp;PAGE=toc&amp;D=ovft&amp;AN=02123147-000000000-00000")</f>
        <v>http://ovidsp.ovid.com/ovidweb.cgi?T=JS&amp;NEWS=n&amp;CSC=Y&amp;PAGE=toc&amp;D=ovft&amp;AN=02123147-000000000-00000</v>
      </c>
      <c r="J70" s="5" t="s">
        <v>218</v>
      </c>
    </row>
    <row r="71" spans="1:10" x14ac:dyDescent="0.25">
      <c r="A71" s="17">
        <f t="shared" si="1"/>
        <v>70</v>
      </c>
      <c r="B71" s="13" t="s">
        <v>14</v>
      </c>
      <c r="C71" s="13" t="s">
        <v>1273</v>
      </c>
      <c r="D71" s="15" t="s">
        <v>1274</v>
      </c>
      <c r="E71" s="15" t="s">
        <v>1274</v>
      </c>
      <c r="F71" s="14" t="s">
        <v>1275</v>
      </c>
      <c r="G71" s="15" t="s">
        <v>10</v>
      </c>
      <c r="H71" s="15" t="s">
        <v>1276</v>
      </c>
      <c r="I71" s="11" t="str">
        <f>HYPERLINK("http://ovidsp.ovid.com/ovidweb.cgi?T=JS&amp;NEWS=n&amp;CSC=Y&amp;PAGE=toc&amp;D=ovft&amp;AN=01445478-000000000-00000","http://ovidsp.ovid.com/ovidweb.cgi?T=JS&amp;NEWS=n&amp;CSC=Y&amp;PAGE=toc&amp;D=ovft&amp;AN=01445478-000000000-00000")</f>
        <v>http://ovidsp.ovid.com/ovidweb.cgi?T=JS&amp;NEWS=n&amp;CSC=Y&amp;PAGE=toc&amp;D=ovft&amp;AN=01445478-000000000-00000</v>
      </c>
      <c r="J71" s="5" t="s">
        <v>218</v>
      </c>
    </row>
    <row r="72" spans="1:10" x14ac:dyDescent="0.25">
      <c r="A72" s="17">
        <f t="shared" si="1"/>
        <v>71</v>
      </c>
      <c r="B72" s="13" t="s">
        <v>14</v>
      </c>
      <c r="C72" s="13" t="s">
        <v>1277</v>
      </c>
      <c r="D72" s="15" t="s">
        <v>1278</v>
      </c>
      <c r="E72" s="15" t="s">
        <v>1278</v>
      </c>
      <c r="F72" s="14" t="s">
        <v>1279</v>
      </c>
      <c r="G72" s="15" t="s">
        <v>10</v>
      </c>
      <c r="H72" s="15" t="s">
        <v>1280</v>
      </c>
      <c r="I72" s="11" t="str">
        <f>HYPERLINK("http://ovidsp.ovid.com/ovidweb.cgi?T=JS&amp;NEWS=n&amp;CSC=Y&amp;PAGE=toc&amp;D=ovft&amp;AN=01300515-000000000-00000","http://ovidsp.ovid.com/ovidweb.cgi?T=JS&amp;NEWS=n&amp;CSC=Y&amp;PAGE=toc&amp;D=ovft&amp;AN=01300515-000000000-00000")</f>
        <v>http://ovidsp.ovid.com/ovidweb.cgi?T=JS&amp;NEWS=n&amp;CSC=Y&amp;PAGE=toc&amp;D=ovft&amp;AN=01300515-000000000-00000</v>
      </c>
      <c r="J72" s="5" t="s">
        <v>218</v>
      </c>
    </row>
    <row r="73" spans="1:10" x14ac:dyDescent="0.25">
      <c r="A73" s="17">
        <f t="shared" si="1"/>
        <v>72</v>
      </c>
      <c r="B73" s="13" t="s">
        <v>14</v>
      </c>
      <c r="C73" s="13" t="s">
        <v>1281</v>
      </c>
      <c r="D73" s="15" t="s">
        <v>1282</v>
      </c>
      <c r="E73" s="15" t="s">
        <v>1282</v>
      </c>
      <c r="F73" s="14" t="s">
        <v>1283</v>
      </c>
      <c r="G73" s="15" t="s">
        <v>10</v>
      </c>
      <c r="H73" s="15" t="s">
        <v>1284</v>
      </c>
      <c r="I73" s="11" t="str">
        <f>HYPERLINK("http://ovidsp.ovid.com/ovidweb.cgi?T=JS&amp;NEWS=n&amp;CSC=Y&amp;PAGE=toc&amp;D=ovft&amp;AN=00042393-000000000-00000","http://ovidsp.ovid.com/ovidweb.cgi?T=JS&amp;NEWS=n&amp;CSC=Y&amp;PAGE=toc&amp;D=ovft&amp;AN=00042393-000000000-00000")</f>
        <v>http://ovidsp.ovid.com/ovidweb.cgi?T=JS&amp;NEWS=n&amp;CSC=Y&amp;PAGE=toc&amp;D=ovft&amp;AN=00042393-000000000-00000</v>
      </c>
      <c r="J73" s="5" t="s">
        <v>218</v>
      </c>
    </row>
    <row r="74" spans="1:10" x14ac:dyDescent="0.25">
      <c r="A74" s="17">
        <f t="shared" si="1"/>
        <v>73</v>
      </c>
      <c r="B74" s="13" t="s">
        <v>14</v>
      </c>
      <c r="C74" s="13" t="s">
        <v>1285</v>
      </c>
      <c r="D74" s="15" t="s">
        <v>1286</v>
      </c>
      <c r="E74" s="15" t="s">
        <v>1286</v>
      </c>
      <c r="F74" s="3" t="s">
        <v>224</v>
      </c>
      <c r="G74" s="15" t="s">
        <v>10</v>
      </c>
      <c r="H74" s="15" t="s">
        <v>1287</v>
      </c>
      <c r="I74" s="11" t="str">
        <f>HYPERLINK("http://ovidsp.ovid.com/ovidweb.cgi?T=JS&amp;NEWS=n&amp;CSC=Y&amp;PAGE=toc&amp;D=ovft&amp;AN=01861735-000000000-00000","http://ovidsp.ovid.com/ovidweb.cgi?T=JS&amp;NEWS=n&amp;CSC=Y&amp;PAGE=toc&amp;D=ovft&amp;AN=01861735-000000000-00000")</f>
        <v>http://ovidsp.ovid.com/ovidweb.cgi?T=JS&amp;NEWS=n&amp;CSC=Y&amp;PAGE=toc&amp;D=ovft&amp;AN=01861735-000000000-00000</v>
      </c>
      <c r="J74" s="5" t="s">
        <v>218</v>
      </c>
    </row>
    <row r="75" spans="1:10" x14ac:dyDescent="0.25">
      <c r="A75" s="17">
        <f t="shared" si="1"/>
        <v>74</v>
      </c>
      <c r="B75" s="13" t="s">
        <v>14</v>
      </c>
      <c r="C75" s="13" t="s">
        <v>165</v>
      </c>
      <c r="D75" s="15" t="s">
        <v>1288</v>
      </c>
      <c r="E75" s="15" t="s">
        <v>1288</v>
      </c>
      <c r="F75" s="3" t="s">
        <v>224</v>
      </c>
      <c r="G75" s="15" t="s">
        <v>10</v>
      </c>
      <c r="H75" s="15" t="s">
        <v>1289</v>
      </c>
      <c r="I75" s="11" t="str">
        <f>HYPERLINK("http://ovidsp.ovid.com/ovidweb.cgi?T=JS&amp;NEWS=n&amp;CSC=Y&amp;PAGE=toc&amp;D=ovft&amp;AN=01787401-000000000-00000","http://ovidsp.ovid.com/ovidweb.cgi?T=JS&amp;NEWS=n&amp;CSC=Y&amp;PAGE=toc&amp;D=ovft&amp;AN=01787401-000000000-00000")</f>
        <v>http://ovidsp.ovid.com/ovidweb.cgi?T=JS&amp;NEWS=n&amp;CSC=Y&amp;PAGE=toc&amp;D=ovft&amp;AN=01787401-000000000-00000</v>
      </c>
      <c r="J75" s="5" t="s">
        <v>218</v>
      </c>
    </row>
    <row r="76" spans="1:10" x14ac:dyDescent="0.25">
      <c r="A76" s="17">
        <f t="shared" si="1"/>
        <v>75</v>
      </c>
      <c r="B76" s="13" t="s">
        <v>14</v>
      </c>
      <c r="C76" s="13" t="s">
        <v>1290</v>
      </c>
      <c r="D76" s="15" t="s">
        <v>1195</v>
      </c>
      <c r="E76" s="15" t="s">
        <v>1195</v>
      </c>
      <c r="F76" s="3" t="s">
        <v>224</v>
      </c>
      <c r="G76" s="15" t="s">
        <v>10</v>
      </c>
      <c r="H76" s="15" t="s">
        <v>1291</v>
      </c>
      <c r="I76" s="11" t="str">
        <f>HYPERLINK("http://ovidsp.ovid.com/ovidweb.cgi?T=JS&amp;NEWS=n&amp;CSC=Y&amp;PAGE=toc&amp;D=ovft&amp;AN=02054632-000000000-00000","http://ovidsp.ovid.com/ovidweb.cgi?T=JS&amp;NEWS=n&amp;CSC=Y&amp;PAGE=toc&amp;D=ovft&amp;AN=02054632-000000000-00000")</f>
        <v>http://ovidsp.ovid.com/ovidweb.cgi?T=JS&amp;NEWS=n&amp;CSC=Y&amp;PAGE=toc&amp;D=ovft&amp;AN=02054632-000000000-00000</v>
      </c>
      <c r="J76" s="5" t="s">
        <v>218</v>
      </c>
    </row>
    <row r="77" spans="1:10" x14ac:dyDescent="0.25">
      <c r="A77" s="17">
        <f t="shared" si="1"/>
        <v>76</v>
      </c>
      <c r="B77" s="13" t="s">
        <v>14</v>
      </c>
      <c r="C77" s="13" t="s">
        <v>1292</v>
      </c>
      <c r="D77" s="15" t="s">
        <v>1293</v>
      </c>
      <c r="E77" s="15" t="s">
        <v>1293</v>
      </c>
      <c r="F77" s="14" t="s">
        <v>1294</v>
      </c>
      <c r="G77" s="15" t="s">
        <v>10</v>
      </c>
      <c r="H77" s="15" t="s">
        <v>1295</v>
      </c>
      <c r="I77" s="11" t="str">
        <f>HYPERLINK("http://ovidsp.ovid.com/ovidweb.cgi?T=JS&amp;NEWS=n&amp;CSC=Y&amp;PAGE=toc&amp;D=ovft&amp;AN=01840667-000000000-00000","http://ovidsp.ovid.com/ovidweb.cgi?T=JS&amp;NEWS=n&amp;CSC=Y&amp;PAGE=toc&amp;D=ovft&amp;AN=01840667-000000000-00000")</f>
        <v>http://ovidsp.ovid.com/ovidweb.cgi?T=JS&amp;NEWS=n&amp;CSC=Y&amp;PAGE=toc&amp;D=ovft&amp;AN=01840667-000000000-00000</v>
      </c>
      <c r="J77" s="5" t="s">
        <v>218</v>
      </c>
    </row>
    <row r="78" spans="1:10" x14ac:dyDescent="0.25">
      <c r="A78" s="17">
        <f t="shared" si="1"/>
        <v>77</v>
      </c>
      <c r="B78" s="13" t="s">
        <v>14</v>
      </c>
      <c r="C78" s="13" t="s">
        <v>1296</v>
      </c>
      <c r="D78" s="15" t="s">
        <v>1297</v>
      </c>
      <c r="E78" s="15" t="s">
        <v>1297</v>
      </c>
      <c r="F78" s="14" t="s">
        <v>1298</v>
      </c>
      <c r="G78" s="15" t="s">
        <v>10</v>
      </c>
      <c r="H78" s="15" t="s">
        <v>1299</v>
      </c>
      <c r="I78" s="11" t="str">
        <f>HYPERLINK("http://ovidsp.ovid.com/ovidweb.cgi?T=JS&amp;NEWS=n&amp;CSC=Y&amp;PAGE=toc&amp;D=ovft&amp;AN=01445488-000000000-00000","http://ovidsp.ovid.com/ovidweb.cgi?T=JS&amp;NEWS=n&amp;CSC=Y&amp;PAGE=toc&amp;D=ovft&amp;AN=01445488-000000000-00000")</f>
        <v>http://ovidsp.ovid.com/ovidweb.cgi?T=JS&amp;NEWS=n&amp;CSC=Y&amp;PAGE=toc&amp;D=ovft&amp;AN=01445488-000000000-00000</v>
      </c>
      <c r="J78" s="5" t="s">
        <v>218</v>
      </c>
    </row>
    <row r="79" spans="1:10" x14ac:dyDescent="0.25">
      <c r="A79" s="17">
        <f t="shared" si="1"/>
        <v>78</v>
      </c>
      <c r="B79" s="13" t="s">
        <v>14</v>
      </c>
      <c r="C79" s="13" t="s">
        <v>1300</v>
      </c>
      <c r="D79" s="15" t="s">
        <v>1301</v>
      </c>
      <c r="E79" s="15" t="s">
        <v>1301</v>
      </c>
      <c r="F79" s="3" t="s">
        <v>224</v>
      </c>
      <c r="G79" s="15" t="s">
        <v>10</v>
      </c>
      <c r="H79" s="15" t="s">
        <v>1302</v>
      </c>
      <c r="I79" s="11" t="str">
        <f>HYPERLINK("http://ovidsp.ovid.com/ovidweb.cgi?T=JS&amp;NEWS=n&amp;CSC=Y&amp;PAGE=toc&amp;D=ovft&amp;AN=02039743-000000000-00000","http://ovidsp.ovid.com/ovidweb.cgi?T=JS&amp;NEWS=n&amp;CSC=Y&amp;PAGE=toc&amp;D=ovft&amp;AN=02039743-000000000-00000")</f>
        <v>http://ovidsp.ovid.com/ovidweb.cgi?T=JS&amp;NEWS=n&amp;CSC=Y&amp;PAGE=toc&amp;D=ovft&amp;AN=02039743-000000000-00000</v>
      </c>
      <c r="J79" s="5" t="s">
        <v>218</v>
      </c>
    </row>
    <row r="80" spans="1:10" x14ac:dyDescent="0.25">
      <c r="A80" s="17">
        <f t="shared" si="1"/>
        <v>79</v>
      </c>
      <c r="B80" s="13" t="s">
        <v>14</v>
      </c>
      <c r="C80" s="13" t="s">
        <v>1303</v>
      </c>
      <c r="D80" s="15" t="s">
        <v>1304</v>
      </c>
      <c r="E80" s="15" t="s">
        <v>1304</v>
      </c>
      <c r="F80" s="3" t="s">
        <v>224</v>
      </c>
      <c r="G80" s="15" t="s">
        <v>10</v>
      </c>
      <c r="H80" s="15" t="s">
        <v>1305</v>
      </c>
      <c r="I80" s="11" t="str">
        <f>HYPERLINK("http://ovidsp.ovid.com/ovidweb.cgi?T=JS&amp;NEWS=n&amp;CSC=Y&amp;PAGE=toc&amp;D=ovft&amp;AN=02112950-000000000-00000","http://ovidsp.ovid.com/ovidweb.cgi?T=JS&amp;NEWS=n&amp;CSC=Y&amp;PAGE=toc&amp;D=ovft&amp;AN=02112950-000000000-00000")</f>
        <v>http://ovidsp.ovid.com/ovidweb.cgi?T=JS&amp;NEWS=n&amp;CSC=Y&amp;PAGE=toc&amp;D=ovft&amp;AN=02112950-000000000-00000</v>
      </c>
      <c r="J80" s="5" t="s">
        <v>218</v>
      </c>
    </row>
    <row r="81" spans="1:10" x14ac:dyDescent="0.25">
      <c r="A81" s="17">
        <f t="shared" si="1"/>
        <v>80</v>
      </c>
      <c r="B81" s="13" t="s">
        <v>14</v>
      </c>
      <c r="C81" s="13" t="s">
        <v>1306</v>
      </c>
      <c r="D81" s="15" t="s">
        <v>1307</v>
      </c>
      <c r="E81" s="15" t="s">
        <v>1307</v>
      </c>
      <c r="F81" s="3" t="s">
        <v>224</v>
      </c>
      <c r="G81" s="15" t="s">
        <v>10</v>
      </c>
      <c r="H81" s="15" t="s">
        <v>1308</v>
      </c>
      <c r="I81" s="11" t="str">
        <f>HYPERLINK("http://ovidsp.ovid.com/ovidweb.cgi?T=JS&amp;NEWS=n&amp;CSC=Y&amp;PAGE=toc&amp;D=ovft&amp;AN=01938936-000000000-00000","http://ovidsp.ovid.com/ovidweb.cgi?T=JS&amp;NEWS=n&amp;CSC=Y&amp;PAGE=toc&amp;D=ovft&amp;AN=01938936-000000000-00000")</f>
        <v>http://ovidsp.ovid.com/ovidweb.cgi?T=JS&amp;NEWS=n&amp;CSC=Y&amp;PAGE=toc&amp;D=ovft&amp;AN=01938936-000000000-00000</v>
      </c>
      <c r="J81" s="5" t="s">
        <v>218</v>
      </c>
    </row>
    <row r="82" spans="1:10" x14ac:dyDescent="0.25">
      <c r="A82" s="17">
        <f t="shared" si="1"/>
        <v>81</v>
      </c>
      <c r="B82" s="13" t="s">
        <v>14</v>
      </c>
      <c r="C82" s="13" t="s">
        <v>1309</v>
      </c>
      <c r="D82" s="15" t="s">
        <v>1310</v>
      </c>
      <c r="E82" s="15" t="s">
        <v>1310</v>
      </c>
      <c r="F82" s="3" t="s">
        <v>224</v>
      </c>
      <c r="G82" s="15" t="s">
        <v>10</v>
      </c>
      <c r="H82" s="15" t="s">
        <v>1311</v>
      </c>
      <c r="I82" s="11" t="str">
        <f>HYPERLINK("http://ovidsp.ovid.com/ovidweb.cgi?T=JS&amp;NEWS=n&amp;CSC=Y&amp;PAGE=toc&amp;D=ovft&amp;AN=02054633-000000000-00000","http://ovidsp.ovid.com/ovidweb.cgi?T=JS&amp;NEWS=n&amp;CSC=Y&amp;PAGE=toc&amp;D=ovft&amp;AN=02054633-000000000-00000")</f>
        <v>http://ovidsp.ovid.com/ovidweb.cgi?T=JS&amp;NEWS=n&amp;CSC=Y&amp;PAGE=toc&amp;D=ovft&amp;AN=02054633-000000000-00000</v>
      </c>
      <c r="J82" s="5" t="s">
        <v>218</v>
      </c>
    </row>
    <row r="83" spans="1:10" x14ac:dyDescent="0.25">
      <c r="A83" s="17">
        <f t="shared" si="1"/>
        <v>82</v>
      </c>
      <c r="B83" s="13" t="s">
        <v>14</v>
      </c>
      <c r="C83" s="13" t="s">
        <v>1312</v>
      </c>
      <c r="D83" s="15" t="s">
        <v>1313</v>
      </c>
      <c r="E83" s="15" t="s">
        <v>1313</v>
      </c>
      <c r="F83" s="3" t="s">
        <v>224</v>
      </c>
      <c r="G83" s="15" t="s">
        <v>10</v>
      </c>
      <c r="H83" s="15" t="s">
        <v>1314</v>
      </c>
      <c r="I83" s="11" t="str">
        <f>HYPERLINK("http://ovidsp.ovid.com/ovidweb.cgi?T=JS&amp;NEWS=n&amp;CSC=Y&amp;PAGE=toc&amp;D=ovft&amp;AN=01949578-000000000-00000","http://ovidsp.ovid.com/ovidweb.cgi?T=JS&amp;NEWS=n&amp;CSC=Y&amp;PAGE=toc&amp;D=ovft&amp;AN=01949578-000000000-00000")</f>
        <v>http://ovidsp.ovid.com/ovidweb.cgi?T=JS&amp;NEWS=n&amp;CSC=Y&amp;PAGE=toc&amp;D=ovft&amp;AN=01949578-000000000-00000</v>
      </c>
      <c r="J83" s="5" t="s">
        <v>218</v>
      </c>
    </row>
    <row r="84" spans="1:10" x14ac:dyDescent="0.25">
      <c r="A84" s="17">
        <f t="shared" si="1"/>
        <v>83</v>
      </c>
      <c r="B84" s="13" t="s">
        <v>14</v>
      </c>
      <c r="C84" s="13" t="s">
        <v>1315</v>
      </c>
      <c r="D84" s="15" t="s">
        <v>1316</v>
      </c>
      <c r="E84" s="15" t="s">
        <v>1316</v>
      </c>
      <c r="F84" s="14" t="s">
        <v>1317</v>
      </c>
      <c r="G84" s="15" t="s">
        <v>10</v>
      </c>
      <c r="H84" s="15" t="s">
        <v>1318</v>
      </c>
      <c r="I84" s="11" t="str">
        <f>HYPERLINK("http://ovidsp.ovid.com/ovidweb.cgi?T=JS&amp;NEWS=n&amp;CSC=Y&amp;PAGE=toc&amp;D=ovft&amp;AN=01720096-000000000-00000","http://ovidsp.ovid.com/ovidweb.cgi?T=JS&amp;NEWS=n&amp;CSC=Y&amp;PAGE=toc&amp;D=ovft&amp;AN=01720096-000000000-00000")</f>
        <v>http://ovidsp.ovid.com/ovidweb.cgi?T=JS&amp;NEWS=n&amp;CSC=Y&amp;PAGE=toc&amp;D=ovft&amp;AN=01720096-000000000-00000</v>
      </c>
      <c r="J84" s="5" t="s">
        <v>218</v>
      </c>
    </row>
    <row r="85" spans="1:10" x14ac:dyDescent="0.25">
      <c r="A85" s="17">
        <f t="shared" si="1"/>
        <v>84</v>
      </c>
      <c r="B85" s="13" t="s">
        <v>14</v>
      </c>
      <c r="C85" s="13" t="s">
        <v>1319</v>
      </c>
      <c r="D85" s="15" t="s">
        <v>1320</v>
      </c>
      <c r="E85" s="15" t="s">
        <v>1320</v>
      </c>
      <c r="F85" s="3" t="s">
        <v>224</v>
      </c>
      <c r="G85" s="15" t="s">
        <v>10</v>
      </c>
      <c r="H85" s="15" t="s">
        <v>1321</v>
      </c>
      <c r="I85" s="11" t="str">
        <f>HYPERLINK("http://ovidsp.ovid.com/ovidweb.cgi?T=JS&amp;NEWS=n&amp;CSC=Y&amp;PAGE=toc&amp;D=ovft&amp;AN=02054639-000000000-00000","http://ovidsp.ovid.com/ovidweb.cgi?T=JS&amp;NEWS=n&amp;CSC=Y&amp;PAGE=toc&amp;D=ovft&amp;AN=02054639-000000000-00000")</f>
        <v>http://ovidsp.ovid.com/ovidweb.cgi?T=JS&amp;NEWS=n&amp;CSC=Y&amp;PAGE=toc&amp;D=ovft&amp;AN=02054639-000000000-00000</v>
      </c>
      <c r="J85" s="5" t="s">
        <v>218</v>
      </c>
    </row>
    <row r="86" spans="1:10" x14ac:dyDescent="0.25">
      <c r="A86" s="17">
        <f t="shared" si="1"/>
        <v>85</v>
      </c>
      <c r="B86" s="13" t="s">
        <v>14</v>
      </c>
      <c r="C86" s="13" t="s">
        <v>1322</v>
      </c>
      <c r="D86" s="15" t="s">
        <v>1323</v>
      </c>
      <c r="E86" s="15" t="s">
        <v>1323</v>
      </c>
      <c r="F86" s="3" t="s">
        <v>224</v>
      </c>
      <c r="G86" s="15" t="s">
        <v>10</v>
      </c>
      <c r="H86" s="15" t="s">
        <v>1324</v>
      </c>
      <c r="I86" s="11" t="str">
        <f>HYPERLINK("http://ovidsp.ovid.com/ovidweb.cgi?T=JS&amp;NEWS=n&amp;CSC=Y&amp;PAGE=toc&amp;D=ovft&amp;AN=01960908-000000000-00000","http://ovidsp.ovid.com/ovidweb.cgi?T=JS&amp;NEWS=n&amp;CSC=Y&amp;PAGE=toc&amp;D=ovft&amp;AN=01960908-000000000-00000")</f>
        <v>http://ovidsp.ovid.com/ovidweb.cgi?T=JS&amp;NEWS=n&amp;CSC=Y&amp;PAGE=toc&amp;D=ovft&amp;AN=01960908-000000000-00000</v>
      </c>
      <c r="J86" s="5" t="s">
        <v>218</v>
      </c>
    </row>
    <row r="87" spans="1:10" x14ac:dyDescent="0.25">
      <c r="A87" s="17">
        <f t="shared" si="1"/>
        <v>86</v>
      </c>
      <c r="B87" s="13" t="s">
        <v>14</v>
      </c>
      <c r="C87" s="13" t="s">
        <v>1325</v>
      </c>
      <c r="D87" s="15" t="s">
        <v>1326</v>
      </c>
      <c r="E87" s="15" t="s">
        <v>1326</v>
      </c>
      <c r="F87" s="3" t="s">
        <v>224</v>
      </c>
      <c r="G87" s="15" t="s">
        <v>10</v>
      </c>
      <c r="H87" s="15" t="s">
        <v>1327</v>
      </c>
      <c r="I87" s="11" t="str">
        <f>HYPERLINK("http://ovidsp.ovid.com/ovidweb.cgi?T=JS&amp;NEWS=n&amp;CSC=Y&amp;PAGE=toc&amp;D=ovft&amp;AN=00134459-000000000-00000","http://ovidsp.ovid.com/ovidweb.cgi?T=JS&amp;NEWS=n&amp;CSC=Y&amp;PAGE=toc&amp;D=ovft&amp;AN=00134459-000000000-00000")</f>
        <v>http://ovidsp.ovid.com/ovidweb.cgi?T=JS&amp;NEWS=n&amp;CSC=Y&amp;PAGE=toc&amp;D=ovft&amp;AN=00134459-000000000-00000</v>
      </c>
      <c r="J87" s="5" t="s">
        <v>218</v>
      </c>
    </row>
    <row r="88" spans="1:10" x14ac:dyDescent="0.25">
      <c r="A88" s="17">
        <f t="shared" si="1"/>
        <v>87</v>
      </c>
      <c r="B88" s="13" t="s">
        <v>14</v>
      </c>
      <c r="C88" s="13" t="s">
        <v>1328</v>
      </c>
      <c r="D88" s="15" t="s">
        <v>1329</v>
      </c>
      <c r="E88" s="15" t="s">
        <v>1329</v>
      </c>
      <c r="F88" s="14" t="s">
        <v>1330</v>
      </c>
      <c r="G88" s="15" t="s">
        <v>10</v>
      </c>
      <c r="H88" s="15" t="s">
        <v>1331</v>
      </c>
      <c r="I88" s="11" t="str">
        <f>HYPERLINK("http://ovidsp.ovid.com/ovidweb.cgi?T=JS&amp;NEWS=n&amp;CSC=Y&amp;PAGE=toc&amp;D=ovft&amp;AN=01272067-000000000-00000","http://ovidsp.ovid.com/ovidweb.cgi?T=JS&amp;NEWS=n&amp;CSC=Y&amp;PAGE=toc&amp;D=ovft&amp;AN=01272067-000000000-00000")</f>
        <v>http://ovidsp.ovid.com/ovidweb.cgi?T=JS&amp;NEWS=n&amp;CSC=Y&amp;PAGE=toc&amp;D=ovft&amp;AN=01272067-000000000-00000</v>
      </c>
      <c r="J88" s="5" t="s">
        <v>218</v>
      </c>
    </row>
    <row r="89" spans="1:10" x14ac:dyDescent="0.25">
      <c r="A89" s="17">
        <f t="shared" si="1"/>
        <v>88</v>
      </c>
      <c r="B89" s="13" t="s">
        <v>14</v>
      </c>
      <c r="C89" s="13" t="s">
        <v>1332</v>
      </c>
      <c r="D89" s="15" t="s">
        <v>1333</v>
      </c>
      <c r="E89" s="15" t="s">
        <v>1333</v>
      </c>
      <c r="F89" s="14" t="s">
        <v>1334</v>
      </c>
      <c r="G89" s="15" t="s">
        <v>10</v>
      </c>
      <c r="H89" s="15" t="s">
        <v>1335</v>
      </c>
      <c r="I89" s="11" t="str">
        <f>HYPERLINK("http://ovidsp.ovid.com/ovidweb.cgi?T=JS&amp;NEWS=n&amp;CSC=Y&amp;PAGE=toc&amp;D=ovft&amp;AN=02003505-000000000-00000","http://ovidsp.ovid.com/ovidweb.cgi?T=JS&amp;NEWS=n&amp;CSC=Y&amp;PAGE=toc&amp;D=ovft&amp;AN=02003505-000000000-00000")</f>
        <v>http://ovidsp.ovid.com/ovidweb.cgi?T=JS&amp;NEWS=n&amp;CSC=Y&amp;PAGE=toc&amp;D=ovft&amp;AN=02003505-000000000-00000</v>
      </c>
      <c r="J89" s="5" t="s">
        <v>218</v>
      </c>
    </row>
    <row r="90" spans="1:10" x14ac:dyDescent="0.25">
      <c r="A90" s="17">
        <f t="shared" si="1"/>
        <v>89</v>
      </c>
      <c r="B90" s="13" t="s">
        <v>14</v>
      </c>
      <c r="C90" s="13" t="s">
        <v>1336</v>
      </c>
      <c r="D90" s="15" t="s">
        <v>1337</v>
      </c>
      <c r="E90" s="15" t="s">
        <v>1337</v>
      </c>
      <c r="F90" s="14" t="s">
        <v>1338</v>
      </c>
      <c r="G90" s="15" t="s">
        <v>10</v>
      </c>
      <c r="H90" s="15" t="s">
        <v>1339</v>
      </c>
      <c r="I90" s="11" t="str">
        <f>HYPERLINK("http://ovidsp.ovid.com/ovidweb.cgi?T=JS&amp;NEWS=n&amp;CSC=Y&amp;PAGE=toc&amp;D=ovft&amp;AN=00147124-000000000-00000","http://ovidsp.ovid.com/ovidweb.cgi?T=JS&amp;NEWS=n&amp;CSC=Y&amp;PAGE=toc&amp;D=ovft&amp;AN=00147124-000000000-00000")</f>
        <v>http://ovidsp.ovid.com/ovidweb.cgi?T=JS&amp;NEWS=n&amp;CSC=Y&amp;PAGE=toc&amp;D=ovft&amp;AN=00147124-000000000-00000</v>
      </c>
      <c r="J90" s="5" t="s">
        <v>218</v>
      </c>
    </row>
    <row r="91" spans="1:10" x14ac:dyDescent="0.25">
      <c r="A91" s="17">
        <f t="shared" si="1"/>
        <v>90</v>
      </c>
      <c r="B91" s="13" t="s">
        <v>14</v>
      </c>
      <c r="C91" s="13" t="s">
        <v>1340</v>
      </c>
      <c r="D91" s="15" t="s">
        <v>1341</v>
      </c>
      <c r="E91" s="15" t="s">
        <v>1341</v>
      </c>
      <c r="F91" s="13" t="s">
        <v>1342</v>
      </c>
      <c r="G91" s="15" t="s">
        <v>10</v>
      </c>
      <c r="H91" s="15" t="s">
        <v>1343</v>
      </c>
      <c r="I91" s="11" t="str">
        <f>HYPERLINK("http://ovidsp.ovid.com/ovidweb.cgi?T=JS&amp;NEWS=n&amp;CSC=Y&amp;PAGE=toc&amp;D=ovft&amp;AN=02112952-000000000-00000","http://ovidsp.ovid.com/ovidweb.cgi?T=JS&amp;NEWS=n&amp;CSC=Y&amp;PAGE=toc&amp;D=ovft&amp;AN=02112952-000000000-00000")</f>
        <v>http://ovidsp.ovid.com/ovidweb.cgi?T=JS&amp;NEWS=n&amp;CSC=Y&amp;PAGE=toc&amp;D=ovft&amp;AN=02112952-000000000-00000</v>
      </c>
      <c r="J91" s="5" t="s">
        <v>218</v>
      </c>
    </row>
    <row r="92" spans="1:10" x14ac:dyDescent="0.25">
      <c r="A92" s="17">
        <f t="shared" si="1"/>
        <v>91</v>
      </c>
      <c r="B92" s="13" t="s">
        <v>14</v>
      </c>
      <c r="C92" s="13" t="s">
        <v>1344</v>
      </c>
      <c r="D92" s="15" t="s">
        <v>1345</v>
      </c>
      <c r="E92" s="15" t="s">
        <v>1345</v>
      </c>
      <c r="F92" s="3" t="s">
        <v>224</v>
      </c>
      <c r="G92" s="15" t="s">
        <v>10</v>
      </c>
      <c r="H92" s="15" t="s">
        <v>1346</v>
      </c>
      <c r="I92" s="11" t="str">
        <f>HYPERLINK("http://ovidsp.ovid.com/ovidweb.cgi?T=JS&amp;NEWS=n&amp;CSC=Y&amp;PAGE=toc&amp;D=ovft&amp;AN=01845228-000000000-00000","http://ovidsp.ovid.com/ovidweb.cgi?T=JS&amp;NEWS=n&amp;CSC=Y&amp;PAGE=toc&amp;D=ovft&amp;AN=01845228-000000000-00000")</f>
        <v>http://ovidsp.ovid.com/ovidweb.cgi?T=JS&amp;NEWS=n&amp;CSC=Y&amp;PAGE=toc&amp;D=ovft&amp;AN=01845228-000000000-00000</v>
      </c>
      <c r="J92" s="5" t="s">
        <v>218</v>
      </c>
    </row>
    <row r="93" spans="1:10" x14ac:dyDescent="0.25">
      <c r="A93" s="17">
        <f t="shared" si="1"/>
        <v>92</v>
      </c>
      <c r="B93" s="2" t="s">
        <v>223</v>
      </c>
      <c r="C93" s="2" t="s">
        <v>398</v>
      </c>
      <c r="D93" s="12" t="s">
        <v>1040</v>
      </c>
      <c r="E93" s="12" t="s">
        <v>1040</v>
      </c>
      <c r="F93" s="3" t="s">
        <v>262</v>
      </c>
      <c r="G93" s="4" t="s">
        <v>10</v>
      </c>
      <c r="H93" s="4">
        <v>257974</v>
      </c>
      <c r="I93" s="11" t="s">
        <v>965</v>
      </c>
      <c r="J93" s="5" t="s">
        <v>218</v>
      </c>
    </row>
    <row r="94" spans="1:10" x14ac:dyDescent="0.25">
      <c r="A94" s="17">
        <f t="shared" si="1"/>
        <v>93</v>
      </c>
      <c r="B94" s="2" t="s">
        <v>223</v>
      </c>
      <c r="C94" s="2" t="s">
        <v>143</v>
      </c>
      <c r="D94" s="4" t="s">
        <v>567</v>
      </c>
      <c r="E94" s="4" t="s">
        <v>567</v>
      </c>
      <c r="F94" s="3" t="s">
        <v>253</v>
      </c>
      <c r="G94" s="4" t="s">
        <v>10</v>
      </c>
      <c r="H94" s="4">
        <v>16823141</v>
      </c>
      <c r="I94" s="11" t="s">
        <v>939</v>
      </c>
      <c r="J94" s="5" t="s">
        <v>218</v>
      </c>
    </row>
  </sheetData>
  <conditionalFormatting sqref="C94">
    <cfRule type="duplicateValues" dxfId="2" priority="2"/>
  </conditionalFormatting>
  <conditionalFormatting sqref="C93">
    <cfRule type="duplicateValues" dxfId="1" priority="14"/>
  </conditionalFormatting>
  <conditionalFormatting sqref="C2:C92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JOURNALS</vt:lpstr>
      <vt:lpstr>OPEN ACCESS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PC1ATA</dc:creator>
  <cp:lastModifiedBy>santiago</cp:lastModifiedBy>
  <dcterms:created xsi:type="dcterms:W3CDTF">2017-04-21T02:48:19Z</dcterms:created>
  <dcterms:modified xsi:type="dcterms:W3CDTF">2020-07-22T01:24:27Z</dcterms:modified>
</cp:coreProperties>
</file>